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092E5182-EE2D-4042-A2A3-EF6CB5B3E23C}" xr6:coauthVersionLast="47" xr6:coauthVersionMax="47" xr10:uidLastSave="{00000000-0000-0000-0000-000000000000}"/>
  <bookViews>
    <workbookView xWindow="0" yWindow="500" windowWidth="1634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898" i="1" l="1"/>
  <c r="L898" i="1" s="1"/>
  <c r="P898" i="1"/>
  <c r="S898" i="1"/>
  <c r="K897" i="1"/>
  <c r="L897" i="1" s="1"/>
  <c r="P897" i="1"/>
  <c r="S897" i="1"/>
  <c r="K896" i="1"/>
  <c r="L896" i="1" s="1"/>
  <c r="P896" i="1"/>
  <c r="S896" i="1"/>
  <c r="K895" i="1"/>
  <c r="L895" i="1" s="1"/>
  <c r="P895" i="1"/>
  <c r="S895" i="1"/>
  <c r="K894" i="1"/>
  <c r="L894" i="1" s="1"/>
  <c r="P894" i="1"/>
  <c r="S894" i="1"/>
  <c r="K893" i="1"/>
  <c r="L893" i="1" s="1"/>
  <c r="P893" i="1"/>
  <c r="S893" i="1"/>
  <c r="K892" i="1"/>
  <c r="L892" i="1" s="1"/>
  <c r="P892" i="1"/>
  <c r="S892" i="1"/>
  <c r="K891" i="1"/>
  <c r="L891" i="1" s="1"/>
  <c r="P891" i="1"/>
  <c r="S891" i="1"/>
  <c r="K890" i="1"/>
  <c r="L890" i="1" s="1"/>
  <c r="P890" i="1"/>
  <c r="S890" i="1"/>
  <c r="K889" i="1"/>
  <c r="L889" i="1" s="1"/>
  <c r="P889" i="1"/>
  <c r="S889" i="1"/>
  <c r="K888" i="1"/>
  <c r="L888" i="1" s="1"/>
  <c r="P888" i="1"/>
  <c r="S888" i="1"/>
  <c r="K887" i="1"/>
  <c r="L887" i="1" s="1"/>
  <c r="P887" i="1"/>
  <c r="S887" i="1"/>
  <c r="T886" i="1"/>
  <c r="W886" i="1" s="1"/>
  <c r="M886" i="1"/>
  <c r="K886" i="1"/>
  <c r="L886" i="1" s="1"/>
  <c r="H886" i="1"/>
  <c r="F703" i="3"/>
  <c r="I703" i="3"/>
  <c r="J703" i="3"/>
  <c r="T871" i="1"/>
  <c r="T870" i="1"/>
  <c r="T869" i="1"/>
  <c r="T868" i="1"/>
  <c r="T867" i="1"/>
  <c r="T866" i="1"/>
  <c r="T865" i="1"/>
  <c r="T864" i="1"/>
  <c r="K683" i="3" s="1"/>
  <c r="T863" i="1"/>
  <c r="T862" i="1"/>
  <c r="T861" i="1"/>
  <c r="K637" i="3" s="1"/>
  <c r="T860" i="1"/>
  <c r="T859" i="1"/>
  <c r="T858" i="1"/>
  <c r="T857" i="1"/>
  <c r="T856" i="1"/>
  <c r="T855" i="1"/>
  <c r="T854" i="1"/>
  <c r="K670" i="3" s="1"/>
  <c r="L670" i="3" s="1"/>
  <c r="T853" i="1"/>
  <c r="T852" i="1"/>
  <c r="T851" i="1"/>
  <c r="T850" i="1"/>
  <c r="K668" i="3" s="1"/>
  <c r="T849" i="1"/>
  <c r="T848" i="1"/>
  <c r="T847" i="1"/>
  <c r="T846" i="1"/>
  <c r="K667" i="3" s="1"/>
  <c r="T845" i="1"/>
  <c r="T844" i="1"/>
  <c r="T843" i="1"/>
  <c r="K666" i="3" s="1"/>
  <c r="T842" i="1"/>
  <c r="T841" i="1"/>
  <c r="T840" i="1"/>
  <c r="T839" i="1"/>
  <c r="K669" i="3" s="1"/>
  <c r="T838" i="1"/>
  <c r="K665" i="3" s="1"/>
  <c r="T837" i="1"/>
  <c r="T836" i="1"/>
  <c r="T835" i="1"/>
  <c r="T834" i="1"/>
  <c r="T833" i="1"/>
  <c r="T832" i="1"/>
  <c r="T831" i="1"/>
  <c r="T830" i="1"/>
  <c r="T829" i="1"/>
  <c r="T828" i="1"/>
  <c r="T827" i="1"/>
  <c r="T826" i="1"/>
  <c r="T825" i="1"/>
  <c r="T824" i="1"/>
  <c r="T823" i="1"/>
  <c r="T822" i="1"/>
  <c r="K663" i="3" s="1"/>
  <c r="T821" i="1"/>
  <c r="T820" i="1"/>
  <c r="K673" i="3" s="1"/>
  <c r="T819" i="1"/>
  <c r="T818" i="1"/>
  <c r="T817" i="1"/>
  <c r="T816" i="1"/>
  <c r="T815" i="1"/>
  <c r="K681" i="3" s="1"/>
  <c r="T814" i="1"/>
  <c r="T813" i="1"/>
  <c r="T812" i="1"/>
  <c r="T811" i="1"/>
  <c r="T810" i="1"/>
  <c r="T809" i="1"/>
  <c r="T808" i="1"/>
  <c r="T807" i="1"/>
  <c r="T806" i="1"/>
  <c r="T805" i="1"/>
  <c r="T804" i="1"/>
  <c r="T803" i="1"/>
  <c r="T802" i="1"/>
  <c r="T801" i="1"/>
  <c r="K610" i="3" s="1"/>
  <c r="T800" i="1"/>
  <c r="T799" i="1"/>
  <c r="T798" i="1"/>
  <c r="T797" i="1"/>
  <c r="T796" i="1"/>
  <c r="T795" i="1"/>
  <c r="K609" i="3" s="1"/>
  <c r="T794" i="1"/>
  <c r="T793" i="1"/>
  <c r="K699" i="3" s="1"/>
  <c r="T792" i="1"/>
  <c r="K698" i="3" s="1"/>
  <c r="T791" i="1"/>
  <c r="K636" i="3" s="1"/>
  <c r="T790" i="1"/>
  <c r="K701" i="3" s="1"/>
  <c r="T789" i="1"/>
  <c r="K702" i="3" s="1"/>
  <c r="T788" i="1"/>
  <c r="K684" i="3" s="1"/>
  <c r="T787" i="1"/>
  <c r="K639" i="3" s="1"/>
  <c r="T785" i="1"/>
  <c r="T784" i="1"/>
  <c r="K652" i="3" s="1"/>
  <c r="T783" i="1"/>
  <c r="T782" i="1"/>
  <c r="T781" i="1"/>
  <c r="T780" i="1"/>
  <c r="K635" i="3" s="1"/>
  <c r="T779" i="1"/>
  <c r="T778" i="1"/>
  <c r="T777" i="1"/>
  <c r="K638" i="3" s="1"/>
  <c r="T776" i="1"/>
  <c r="K675" i="3" s="1"/>
  <c r="T775" i="1"/>
  <c r="K651" i="3" s="1"/>
  <c r="T774" i="1"/>
  <c r="K650" i="3" s="1"/>
  <c r="T773" i="1"/>
  <c r="K680" i="3" s="1"/>
  <c r="T772" i="1"/>
  <c r="T771" i="1"/>
  <c r="T770" i="1"/>
  <c r="T769" i="1"/>
  <c r="K641" i="3" s="1"/>
  <c r="T768" i="1"/>
  <c r="T767" i="1"/>
  <c r="T766" i="1"/>
  <c r="K654" i="3" s="1"/>
  <c r="T765" i="1"/>
  <c r="T764" i="1"/>
  <c r="K642" i="3" s="1"/>
  <c r="T763" i="1"/>
  <c r="K643" i="3" s="1"/>
  <c r="T762" i="1"/>
  <c r="T761" i="1"/>
  <c r="K649" i="3" s="1"/>
  <c r="T760" i="1"/>
  <c r="T759" i="1"/>
  <c r="T758" i="1"/>
  <c r="T757" i="1"/>
  <c r="T756" i="1"/>
  <c r="T755" i="1"/>
  <c r="T754" i="1"/>
  <c r="K658" i="3" s="1"/>
  <c r="T753" i="1"/>
  <c r="T752" i="1"/>
  <c r="K648" i="3" s="1"/>
  <c r="T751" i="1"/>
  <c r="T750" i="1"/>
  <c r="T749" i="1"/>
  <c r="K647" i="3" s="1"/>
  <c r="T748" i="1"/>
  <c r="K646" i="3" s="1"/>
  <c r="T747" i="1"/>
  <c r="T746" i="1"/>
  <c r="K653" i="3" s="1"/>
  <c r="T745" i="1"/>
  <c r="T744" i="1"/>
  <c r="T743" i="1"/>
  <c r="T742" i="1"/>
  <c r="T741" i="1"/>
  <c r="T740" i="1"/>
  <c r="T739" i="1"/>
  <c r="T738" i="1"/>
  <c r="K657" i="3" s="1"/>
  <c r="T737" i="1"/>
  <c r="T736" i="1"/>
  <c r="T735" i="1"/>
  <c r="T734" i="1"/>
  <c r="T733" i="1"/>
  <c r="K656" i="3" s="1"/>
  <c r="T732" i="1"/>
  <c r="K655" i="3" s="1"/>
  <c r="L655" i="3" s="1"/>
  <c r="T731" i="1"/>
  <c r="K605" i="3" s="1"/>
  <c r="T730" i="1"/>
  <c r="K604" i="3" s="1"/>
  <c r="T729" i="1"/>
  <c r="T728" i="1"/>
  <c r="K603" i="3" s="1"/>
  <c r="T727" i="1"/>
  <c r="K696" i="3" s="1"/>
  <c r="T726" i="1"/>
  <c r="T725" i="1"/>
  <c r="T724" i="1"/>
  <c r="T723" i="1"/>
  <c r="T722" i="1"/>
  <c r="T721" i="1"/>
  <c r="T720" i="1"/>
  <c r="T719" i="1"/>
  <c r="T718" i="1"/>
  <c r="T717" i="1"/>
  <c r="K693" i="3" s="1"/>
  <c r="T716" i="1"/>
  <c r="T715" i="1"/>
  <c r="T714" i="1"/>
  <c r="K632" i="3" s="1"/>
  <c r="T713" i="1"/>
  <c r="K631" i="3" s="1"/>
  <c r="T712" i="1"/>
  <c r="K685" i="3" s="1"/>
  <c r="T711" i="1"/>
  <c r="T710" i="1"/>
  <c r="T709" i="1"/>
  <c r="T708" i="1"/>
  <c r="T707" i="1"/>
  <c r="T706" i="1"/>
  <c r="K630" i="3" s="1"/>
  <c r="T705" i="1"/>
  <c r="T704" i="1"/>
  <c r="T703" i="1"/>
  <c r="T702" i="1"/>
  <c r="T701" i="1"/>
  <c r="T700" i="1"/>
  <c r="K629" i="3" s="1"/>
  <c r="T699" i="1"/>
  <c r="T698" i="1"/>
  <c r="K628" i="3" s="1"/>
  <c r="T697" i="1"/>
  <c r="T696" i="1"/>
  <c r="T695" i="1"/>
  <c r="T694" i="1"/>
  <c r="T693" i="1"/>
  <c r="T692" i="1"/>
  <c r="T691" i="1"/>
  <c r="T690" i="1"/>
  <c r="T689" i="1"/>
  <c r="T688" i="1"/>
  <c r="T687" i="1"/>
  <c r="T686" i="1"/>
  <c r="T685" i="1"/>
  <c r="T684" i="1"/>
  <c r="T683" i="1"/>
  <c r="T682" i="1"/>
  <c r="K682" i="3" s="1"/>
  <c r="T681" i="1"/>
  <c r="T680" i="1"/>
  <c r="T679" i="1"/>
  <c r="K601" i="3" s="1"/>
  <c r="T678" i="1"/>
  <c r="T677" i="1"/>
  <c r="K600" i="3" s="1"/>
  <c r="T676" i="1"/>
  <c r="K599" i="3" s="1"/>
  <c r="T675" i="1"/>
  <c r="T674" i="1"/>
  <c r="K627" i="3" s="1"/>
  <c r="T673" i="1"/>
  <c r="K626" i="3" s="1"/>
  <c r="T672" i="1"/>
  <c r="K625" i="3" s="1"/>
  <c r="T671" i="1"/>
  <c r="K624" i="3" s="1"/>
  <c r="T670" i="1"/>
  <c r="T669" i="1"/>
  <c r="K679" i="3" s="1"/>
  <c r="T668" i="1"/>
  <c r="K678" i="3" s="1"/>
  <c r="T667" i="1"/>
  <c r="T666" i="1"/>
  <c r="K623" i="3" s="1"/>
  <c r="T665" i="1"/>
  <c r="T664" i="1"/>
  <c r="T663" i="1"/>
  <c r="T662" i="1"/>
  <c r="T661" i="1"/>
  <c r="K622" i="3" s="1"/>
  <c r="T660" i="1"/>
  <c r="T659" i="1"/>
  <c r="T658" i="1"/>
  <c r="K516" i="3" s="1"/>
  <c r="T657" i="1"/>
  <c r="K515" i="3" s="1"/>
  <c r="T656" i="1"/>
  <c r="K514" i="3" s="1"/>
  <c r="T655" i="1"/>
  <c r="K672" i="3" s="1"/>
  <c r="T654" i="1"/>
  <c r="T653" i="1"/>
  <c r="K499" i="3" s="1"/>
  <c r="T652" i="1"/>
  <c r="K491" i="3" s="1"/>
  <c r="T651" i="1"/>
  <c r="K474" i="3" s="1"/>
  <c r="T650" i="1"/>
  <c r="T649" i="1"/>
  <c r="K434" i="3" s="1"/>
  <c r="T648" i="1"/>
  <c r="T647" i="1"/>
  <c r="T646" i="1"/>
  <c r="K412" i="3" s="1"/>
  <c r="T645" i="1"/>
  <c r="T644" i="1"/>
  <c r="K473" i="3" s="1"/>
  <c r="T643" i="1"/>
  <c r="K488" i="3" s="1"/>
  <c r="T642" i="1"/>
  <c r="K692" i="3" s="1"/>
  <c r="T641" i="1"/>
  <c r="K541" i="3" s="1"/>
  <c r="T640" i="1"/>
  <c r="T639" i="1"/>
  <c r="K528" i="3" s="1"/>
  <c r="T638" i="1"/>
  <c r="K540" i="3" s="1"/>
  <c r="T637" i="1"/>
  <c r="K539" i="3" s="1"/>
  <c r="T636" i="1"/>
  <c r="T635" i="1"/>
  <c r="K411" i="3" s="1"/>
  <c r="T634" i="1"/>
  <c r="K695" i="3" s="1"/>
  <c r="T633" i="1"/>
  <c r="K496" i="3" s="1"/>
  <c r="T632" i="1"/>
  <c r="K608" i="3" s="1"/>
  <c r="T631" i="1"/>
  <c r="K621" i="3" s="1"/>
  <c r="T630" i="1"/>
  <c r="K526" i="3" s="1"/>
  <c r="T629" i="1"/>
  <c r="T628" i="1"/>
  <c r="K478" i="3" s="1"/>
  <c r="T627" i="1"/>
  <c r="K527" i="3" s="1"/>
  <c r="T626" i="1"/>
  <c r="K426" i="3" s="1"/>
  <c r="T625" i="1"/>
  <c r="K423" i="3" s="1"/>
  <c r="L423" i="3" s="1"/>
  <c r="T624" i="1"/>
  <c r="K413" i="3" s="1"/>
  <c r="T623" i="1"/>
  <c r="T622" i="1"/>
  <c r="T621" i="1"/>
  <c r="T620" i="1"/>
  <c r="K485" i="3" s="1"/>
  <c r="T619" i="1"/>
  <c r="K363" i="3" s="1"/>
  <c r="T618" i="1"/>
  <c r="K577" i="3" s="1"/>
  <c r="T617" i="1"/>
  <c r="K408" i="3" s="1"/>
  <c r="T616" i="1"/>
  <c r="K691" i="3" s="1"/>
  <c r="T615" i="1"/>
  <c r="K368" i="3" s="1"/>
  <c r="T614" i="1"/>
  <c r="T613" i="1"/>
  <c r="T612" i="1"/>
  <c r="T611" i="1"/>
  <c r="T610" i="1"/>
  <c r="T609" i="1"/>
  <c r="T608" i="1"/>
  <c r="K475" i="3" s="1"/>
  <c r="T607" i="1"/>
  <c r="T606" i="1"/>
  <c r="T605" i="1"/>
  <c r="T604" i="1"/>
  <c r="K619" i="3" s="1"/>
  <c r="T603" i="1"/>
  <c r="K576" i="3" s="1"/>
  <c r="T602" i="1"/>
  <c r="K370" i="3" s="1"/>
  <c r="T601" i="1"/>
  <c r="T600" i="1"/>
  <c r="T599" i="1"/>
  <c r="T598" i="1"/>
  <c r="T597" i="1"/>
  <c r="K481" i="3" s="1"/>
  <c r="T596" i="1"/>
  <c r="K419" i="3" s="1"/>
  <c r="T595" i="1"/>
  <c r="K418" i="3" s="1"/>
  <c r="T594" i="1"/>
  <c r="K575" i="3" s="1"/>
  <c r="T593" i="1"/>
  <c r="K490" i="3" s="1"/>
  <c r="T592" i="1"/>
  <c r="K511" i="3" s="1"/>
  <c r="T591" i="1"/>
  <c r="T590" i="1"/>
  <c r="T589" i="1"/>
  <c r="T588" i="1"/>
  <c r="T587" i="1"/>
  <c r="K462" i="3" s="1"/>
  <c r="T586" i="1"/>
  <c r="T585" i="1"/>
  <c r="K420" i="3" s="1"/>
  <c r="T584" i="1"/>
  <c r="K373" i="3" s="1"/>
  <c r="T583" i="1"/>
  <c r="T582" i="1"/>
  <c r="T581" i="1"/>
  <c r="T580" i="1"/>
  <c r="T579" i="1"/>
  <c r="T578" i="1"/>
  <c r="T577" i="1"/>
  <c r="K405" i="3" s="1"/>
  <c r="T576" i="1"/>
  <c r="T575" i="1"/>
  <c r="T574" i="1"/>
  <c r="T573" i="1"/>
  <c r="K366" i="3" s="1"/>
  <c r="T572" i="1"/>
  <c r="K507" i="3" s="1"/>
  <c r="T571" i="1"/>
  <c r="K406" i="3" s="1"/>
  <c r="T570" i="1"/>
  <c r="K645" i="3" s="1"/>
  <c r="T569" i="1"/>
  <c r="K297" i="3" s="1"/>
  <c r="T519" i="1"/>
  <c r="T346" i="1"/>
  <c r="J702" i="3"/>
  <c r="I702" i="3"/>
  <c r="J701" i="3"/>
  <c r="I701" i="3"/>
  <c r="J700" i="3"/>
  <c r="I700" i="3"/>
  <c r="J699" i="3"/>
  <c r="I699" i="3"/>
  <c r="J698" i="3"/>
  <c r="I698" i="3"/>
  <c r="J697" i="3"/>
  <c r="I697" i="3"/>
  <c r="J696" i="3"/>
  <c r="I696" i="3"/>
  <c r="J695" i="3"/>
  <c r="I695" i="3"/>
  <c r="J694" i="3"/>
  <c r="I694" i="3"/>
  <c r="J693" i="3"/>
  <c r="I693" i="3"/>
  <c r="J692" i="3"/>
  <c r="I692" i="3"/>
  <c r="J691" i="3"/>
  <c r="I691" i="3"/>
  <c r="J690" i="3"/>
  <c r="I690" i="3"/>
  <c r="K689" i="3"/>
  <c r="J689" i="3"/>
  <c r="I689" i="3"/>
  <c r="J688" i="3"/>
  <c r="I688" i="3"/>
  <c r="J687" i="3"/>
  <c r="I687" i="3"/>
  <c r="J686" i="3"/>
  <c r="I686" i="3"/>
  <c r="J685" i="3"/>
  <c r="I685" i="3"/>
  <c r="J684" i="3"/>
  <c r="I684" i="3"/>
  <c r="J683" i="3"/>
  <c r="I683" i="3"/>
  <c r="J682" i="3"/>
  <c r="I682" i="3"/>
  <c r="J681" i="3"/>
  <c r="I681" i="3"/>
  <c r="J680" i="3"/>
  <c r="I680" i="3"/>
  <c r="J679" i="3"/>
  <c r="I679" i="3"/>
  <c r="J678" i="3"/>
  <c r="I678" i="3"/>
  <c r="J677" i="3"/>
  <c r="I677" i="3"/>
  <c r="J676" i="3"/>
  <c r="I676" i="3"/>
  <c r="J675" i="3"/>
  <c r="I675" i="3"/>
  <c r="K674" i="3"/>
  <c r="I674" i="3"/>
  <c r="J674" i="3" s="1"/>
  <c r="J673" i="3"/>
  <c r="I673" i="3"/>
  <c r="I672" i="3"/>
  <c r="I671" i="3"/>
  <c r="I670" i="3"/>
  <c r="J670" i="3" s="1"/>
  <c r="I669" i="3"/>
  <c r="J669" i="3" s="1"/>
  <c r="I668" i="3"/>
  <c r="I667" i="3"/>
  <c r="J667" i="3" s="1"/>
  <c r="I666" i="3"/>
  <c r="J666" i="3" s="1"/>
  <c r="I665" i="3"/>
  <c r="J665" i="3" s="1"/>
  <c r="K664" i="3"/>
  <c r="J664" i="3"/>
  <c r="I664" i="3"/>
  <c r="J663" i="3"/>
  <c r="I663" i="3"/>
  <c r="K662" i="3"/>
  <c r="J662" i="3"/>
  <c r="I662" i="3"/>
  <c r="J661" i="3"/>
  <c r="I661" i="3"/>
  <c r="I660" i="3"/>
  <c r="J660" i="3" s="1"/>
  <c r="J659" i="3"/>
  <c r="I659" i="3"/>
  <c r="J658" i="3"/>
  <c r="I658" i="3"/>
  <c r="J657" i="3"/>
  <c r="I657" i="3"/>
  <c r="J656" i="3"/>
  <c r="I656" i="3"/>
  <c r="J655" i="3"/>
  <c r="I655" i="3"/>
  <c r="I654" i="3"/>
  <c r="J654" i="3" s="1"/>
  <c r="J653" i="3"/>
  <c r="I653" i="3"/>
  <c r="J652" i="3"/>
  <c r="I652" i="3"/>
  <c r="J651" i="3"/>
  <c r="I651" i="3"/>
  <c r="J650" i="3"/>
  <c r="I650" i="3"/>
  <c r="J649" i="3"/>
  <c r="I649" i="3"/>
  <c r="I648" i="3"/>
  <c r="J648" i="3" s="1"/>
  <c r="J647" i="3"/>
  <c r="I647" i="3"/>
  <c r="J646" i="3"/>
  <c r="I646" i="3"/>
  <c r="I645" i="3"/>
  <c r="J645" i="3" s="1"/>
  <c r="I644" i="3"/>
  <c r="I643" i="3"/>
  <c r="J643" i="3" s="1"/>
  <c r="I642" i="3"/>
  <c r="J642" i="3" s="1"/>
  <c r="I641" i="3"/>
  <c r="K640" i="3"/>
  <c r="I640" i="3"/>
  <c r="J640" i="3" s="1"/>
  <c r="I639" i="3"/>
  <c r="J639" i="3" s="1"/>
  <c r="I638" i="3"/>
  <c r="J637" i="3"/>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I615" i="3"/>
  <c r="J615" i="3" s="1"/>
  <c r="J614" i="3"/>
  <c r="I614" i="3"/>
  <c r="I613" i="3"/>
  <c r="J613" i="3" s="1"/>
  <c r="J612" i="3"/>
  <c r="I612" i="3"/>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K579"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K529"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K451"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K431"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K259"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K124" i="3"/>
  <c r="L124" i="3" s="1"/>
  <c r="J124" i="3"/>
  <c r="I124" i="3"/>
  <c r="J123" i="3"/>
  <c r="I123" i="3"/>
  <c r="K122" i="3"/>
  <c r="J122" i="3"/>
  <c r="I122" i="3"/>
  <c r="J121" i="3"/>
  <c r="I121" i="3"/>
  <c r="K120" i="3"/>
  <c r="J120" i="3"/>
  <c r="I120" i="3"/>
  <c r="K119" i="3"/>
  <c r="J119" i="3"/>
  <c r="I119" i="3"/>
  <c r="K118" i="3"/>
  <c r="J118" i="3"/>
  <c r="I118" i="3"/>
  <c r="K117" i="3"/>
  <c r="J117" i="3"/>
  <c r="I117" i="3"/>
  <c r="J116" i="3"/>
  <c r="I116" i="3"/>
  <c r="J115" i="3"/>
  <c r="I115" i="3"/>
  <c r="J114" i="3"/>
  <c r="I114" i="3"/>
  <c r="J113" i="3"/>
  <c r="I113" i="3"/>
  <c r="J112" i="3"/>
  <c r="I112" i="3"/>
  <c r="K111" i="3"/>
  <c r="L111" i="3" s="1"/>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9" i="3"/>
  <c r="B580" i="3"/>
  <c r="B581" i="3"/>
  <c r="B582" i="3"/>
  <c r="B583" i="3"/>
  <c r="B584" i="3"/>
  <c r="B585" i="3"/>
  <c r="B586" i="3"/>
  <c r="B587" i="3"/>
  <c r="B588" i="3"/>
  <c r="B589" i="3"/>
  <c r="B590" i="3"/>
  <c r="B591" i="3"/>
  <c r="B592" i="3"/>
  <c r="B593" i="3"/>
  <c r="B594" i="3"/>
  <c r="B595" i="3"/>
  <c r="B596" i="3"/>
  <c r="B597" i="3"/>
  <c r="B598" i="3"/>
  <c r="B599" i="3"/>
  <c r="B600" i="3"/>
  <c r="B601" i="3"/>
  <c r="B602" i="3"/>
  <c r="B603" i="3"/>
  <c r="B604" i="3"/>
  <c r="B605" i="3"/>
  <c r="B606" i="3"/>
  <c r="B607" i="3"/>
  <c r="B608" i="3"/>
  <c r="B609" i="3"/>
  <c r="B610" i="3"/>
  <c r="B611" i="3"/>
  <c r="B612" i="3"/>
  <c r="B613" i="3"/>
  <c r="B614" i="3"/>
  <c r="B615" i="3"/>
  <c r="B616" i="3"/>
  <c r="B617" i="3"/>
  <c r="B618" i="3"/>
  <c r="B619" i="3"/>
  <c r="B620" i="3"/>
  <c r="B621" i="3"/>
  <c r="B622" i="3"/>
  <c r="B623" i="3"/>
  <c r="B624" i="3"/>
  <c r="B625" i="3"/>
  <c r="B626" i="3"/>
  <c r="B627" i="3"/>
  <c r="B628" i="3"/>
  <c r="B629" i="3"/>
  <c r="B630" i="3"/>
  <c r="B631" i="3"/>
  <c r="B632" i="3"/>
  <c r="B633" i="3"/>
  <c r="B634" i="3"/>
  <c r="B635" i="3"/>
  <c r="B636" i="3"/>
  <c r="B637" i="3"/>
  <c r="B638" i="3"/>
  <c r="B639" i="3"/>
  <c r="B640" i="3"/>
  <c r="B641" i="3"/>
  <c r="B642" i="3"/>
  <c r="B643" i="3"/>
  <c r="B644" i="3"/>
  <c r="B645" i="3"/>
  <c r="B646" i="3"/>
  <c r="B647" i="3"/>
  <c r="B648" i="3"/>
  <c r="B649" i="3"/>
  <c r="B650" i="3"/>
  <c r="B651" i="3"/>
  <c r="B652" i="3"/>
  <c r="B653" i="3"/>
  <c r="B654" i="3"/>
  <c r="B655" i="3"/>
  <c r="B656" i="3"/>
  <c r="B657" i="3"/>
  <c r="B658" i="3"/>
  <c r="B659" i="3"/>
  <c r="B660" i="3"/>
  <c r="B661" i="3"/>
  <c r="B662" i="3"/>
  <c r="B663" i="3"/>
  <c r="B664" i="3"/>
  <c r="B665" i="3"/>
  <c r="B666" i="3"/>
  <c r="B667" i="3"/>
  <c r="B668" i="3"/>
  <c r="B669" i="3"/>
  <c r="B670" i="3"/>
  <c r="B671" i="3"/>
  <c r="B672" i="3"/>
  <c r="B673" i="3"/>
  <c r="B674" i="3"/>
  <c r="B675" i="3"/>
  <c r="B676" i="3"/>
  <c r="B677" i="3"/>
  <c r="B678" i="3"/>
  <c r="B679" i="3"/>
  <c r="B680" i="3"/>
  <c r="B681" i="3"/>
  <c r="B682" i="3"/>
  <c r="B683" i="3"/>
  <c r="B684" i="3"/>
  <c r="B685" i="3"/>
  <c r="B686" i="3"/>
  <c r="B687" i="3"/>
  <c r="B688" i="3"/>
  <c r="B689" i="3"/>
  <c r="B690" i="3"/>
  <c r="B691" i="3"/>
  <c r="B692" i="3"/>
  <c r="B693" i="3"/>
  <c r="B694" i="3"/>
  <c r="B695" i="3"/>
  <c r="B696" i="3"/>
  <c r="B697" i="3"/>
  <c r="B698" i="3"/>
  <c r="B699" i="3"/>
  <c r="B700" i="3"/>
  <c r="B701" i="3"/>
  <c r="B702" i="3"/>
  <c r="B578" i="3"/>
  <c r="F578"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7"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F699" i="3"/>
  <c r="F700" i="3"/>
  <c r="F701" i="3"/>
  <c r="F702" i="3"/>
  <c r="P885" i="1"/>
  <c r="T885" i="1" s="1"/>
  <c r="P884" i="1"/>
  <c r="T884" i="1" s="1"/>
  <c r="P883" i="1"/>
  <c r="T883" i="1" s="1"/>
  <c r="P882" i="1"/>
  <c r="T882" i="1" s="1"/>
  <c r="P881" i="1"/>
  <c r="T881" i="1" s="1"/>
  <c r="P880" i="1"/>
  <c r="T880" i="1" s="1"/>
  <c r="P879" i="1"/>
  <c r="T879" i="1" s="1"/>
  <c r="P878" i="1"/>
  <c r="T878" i="1" s="1"/>
  <c r="P877" i="1"/>
  <c r="T877" i="1" s="1"/>
  <c r="P876" i="1"/>
  <c r="T876" i="1" s="1"/>
  <c r="P875" i="1"/>
  <c r="T875" i="1" s="1"/>
  <c r="P874" i="1"/>
  <c r="T874" i="1" s="1"/>
  <c r="P873" i="1"/>
  <c r="T873" i="1" s="1"/>
  <c r="P872" i="1"/>
  <c r="T872" i="1" s="1"/>
  <c r="K697" i="3" s="1"/>
  <c r="M885" i="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H884" i="1"/>
  <c r="H885" i="1"/>
  <c r="L721" i="1"/>
  <c r="H2" i="1"/>
  <c r="K2" i="1"/>
  <c r="L2" i="1" s="1"/>
  <c r="M2" i="1"/>
  <c r="S2" i="1"/>
  <c r="T2" i="1" s="1"/>
  <c r="K138" i="3" s="1"/>
  <c r="H3" i="1"/>
  <c r="K3" i="1"/>
  <c r="L3" i="1" s="1"/>
  <c r="H4" i="1"/>
  <c r="K4" i="1"/>
  <c r="L4" i="1" s="1"/>
  <c r="H5" i="1"/>
  <c r="K5" i="1"/>
  <c r="L5" i="1" s="1"/>
  <c r="H6" i="1"/>
  <c r="K6" i="1"/>
  <c r="L6" i="1" s="1"/>
  <c r="S6" i="1"/>
  <c r="T6" i="1" s="1"/>
  <c r="K525" i="3" s="1"/>
  <c r="H7" i="1"/>
  <c r="K7" i="1"/>
  <c r="L7" i="1" s="1"/>
  <c r="S7" i="1"/>
  <c r="T7" i="1" s="1"/>
  <c r="K142" i="3" s="1"/>
  <c r="H8" i="1"/>
  <c r="K8" i="1"/>
  <c r="L8" i="1" s="1"/>
  <c r="S8" i="1"/>
  <c r="T8" i="1" s="1"/>
  <c r="K161" i="3" s="1"/>
  <c r="H9" i="1"/>
  <c r="K9" i="1"/>
  <c r="L9" i="1" s="1"/>
  <c r="S9" i="1"/>
  <c r="T9" i="1" s="1"/>
  <c r="K145" i="3" s="1"/>
  <c r="L145" i="3" s="1"/>
  <c r="H10" i="1"/>
  <c r="K10" i="1"/>
  <c r="L10" i="1" s="1"/>
  <c r="S10" i="1"/>
  <c r="T10" i="1" s="1"/>
  <c r="K15" i="3" s="1"/>
  <c r="H11" i="1"/>
  <c r="K11" i="1"/>
  <c r="L11" i="1" s="1"/>
  <c r="S11" i="1"/>
  <c r="T11" i="1" s="1"/>
  <c r="K11" i="3" s="1"/>
  <c r="L11" i="3" s="1"/>
  <c r="H12" i="1"/>
  <c r="K12" i="1"/>
  <c r="L12" i="1" s="1"/>
  <c r="S12" i="1"/>
  <c r="T12" i="1" s="1"/>
  <c r="K268" i="3" s="1"/>
  <c r="H13" i="1"/>
  <c r="K13" i="1"/>
  <c r="L13" i="1" s="1"/>
  <c r="S13" i="1"/>
  <c r="T13" i="1" s="1"/>
  <c r="K341" i="3" s="1"/>
  <c r="H14" i="1"/>
  <c r="K14" i="1"/>
  <c r="L14" i="1" s="1"/>
  <c r="S14" i="1"/>
  <c r="T14" i="1" s="1"/>
  <c r="H15" i="1"/>
  <c r="K15" i="1"/>
  <c r="L15" i="1" s="1"/>
  <c r="S15" i="1"/>
  <c r="T15" i="1" s="1"/>
  <c r="K459" i="3" s="1"/>
  <c r="L459"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L146" i="3" s="1"/>
  <c r="H20" i="1"/>
  <c r="K20" i="1"/>
  <c r="L20" i="1" s="1"/>
  <c r="S20" i="1"/>
  <c r="T20" i="1" s="1"/>
  <c r="K469" i="3" s="1"/>
  <c r="H21" i="1"/>
  <c r="K21" i="1"/>
  <c r="L21" i="1" s="1"/>
  <c r="S21" i="1"/>
  <c r="T21" i="1" s="1"/>
  <c r="K395" i="3" s="1"/>
  <c r="L395" i="3" s="1"/>
  <c r="H22" i="1"/>
  <c r="K22" i="1"/>
  <c r="L22" i="1" s="1"/>
  <c r="S22" i="1"/>
  <c r="T22" i="1" s="1"/>
  <c r="K7" i="3" s="1"/>
  <c r="H23" i="1"/>
  <c r="K23" i="1"/>
  <c r="L23" i="1" s="1"/>
  <c r="S23" i="1"/>
  <c r="T23" i="1" s="1"/>
  <c r="K392" i="3" s="1"/>
  <c r="H24" i="1"/>
  <c r="K24" i="1"/>
  <c r="L24" i="1" s="1"/>
  <c r="S24" i="1"/>
  <c r="T24" i="1" s="1"/>
  <c r="K187" i="3" s="1"/>
  <c r="L187" i="3" s="1"/>
  <c r="H25" i="1"/>
  <c r="K25" i="1"/>
  <c r="L25" i="1" s="1"/>
  <c r="S25" i="1"/>
  <c r="T25" i="1" s="1"/>
  <c r="K346" i="3" s="1"/>
  <c r="H26" i="1"/>
  <c r="K26" i="1"/>
  <c r="L26" i="1" s="1"/>
  <c r="S26" i="1"/>
  <c r="T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L135" i="3" s="1"/>
  <c r="H31" i="1"/>
  <c r="K31" i="1"/>
  <c r="L31" i="1" s="1"/>
  <c r="S31" i="1"/>
  <c r="T31" i="1" s="1"/>
  <c r="K9" i="3" s="1"/>
  <c r="L9" i="3" s="1"/>
  <c r="H32" i="1"/>
  <c r="K32" i="1"/>
  <c r="L32" i="1" s="1"/>
  <c r="S32" i="1"/>
  <c r="T32" i="1" s="1"/>
  <c r="K10" i="3" s="1"/>
  <c r="H33" i="1"/>
  <c r="K33" i="1"/>
  <c r="L33" i="1" s="1"/>
  <c r="S33" i="1"/>
  <c r="T33" i="1" s="1"/>
  <c r="K17" i="3" s="1"/>
  <c r="H34" i="1"/>
  <c r="K34" i="1"/>
  <c r="L34" i="1" s="1"/>
  <c r="S34" i="1"/>
  <c r="T34" i="1" s="1"/>
  <c r="K471" i="3" s="1"/>
  <c r="H35" i="1"/>
  <c r="K35" i="1"/>
  <c r="L35" i="1" s="1"/>
  <c r="S35" i="1"/>
  <c r="T35" i="1" s="1"/>
  <c r="K141" i="3" s="1"/>
  <c r="L141" i="3" s="1"/>
  <c r="H36" i="1"/>
  <c r="K36" i="1"/>
  <c r="L36" i="1" s="1"/>
  <c r="S36" i="1"/>
  <c r="T36" i="1" s="1"/>
  <c r="K356" i="3" s="1"/>
  <c r="H37" i="1"/>
  <c r="K37" i="1"/>
  <c r="L37" i="1" s="1"/>
  <c r="S37" i="1"/>
  <c r="T37" i="1" s="1"/>
  <c r="H38" i="1"/>
  <c r="K38" i="1"/>
  <c r="L38" i="1" s="1"/>
  <c r="S38" i="1"/>
  <c r="T38" i="1" s="1"/>
  <c r="K169" i="3" s="1"/>
  <c r="L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L22" i="3" s="1"/>
  <c r="H43" i="1"/>
  <c r="K43" i="1"/>
  <c r="L43" i="1" s="1"/>
  <c r="S43" i="1"/>
  <c r="T43" i="1" s="1"/>
  <c r="K19" i="3" s="1"/>
  <c r="L19" i="3" s="1"/>
  <c r="H44" i="1"/>
  <c r="K44" i="1"/>
  <c r="L44" i="1" s="1"/>
  <c r="S44" i="1"/>
  <c r="T44" i="1" s="1"/>
  <c r="K20" i="3" s="1"/>
  <c r="H45" i="1"/>
  <c r="K45" i="1"/>
  <c r="L45" i="1" s="1"/>
  <c r="S45" i="1"/>
  <c r="T45" i="1" s="1"/>
  <c r="K21" i="3" s="1"/>
  <c r="L21" i="3" s="1"/>
  <c r="H46" i="1"/>
  <c r="K46" i="1"/>
  <c r="L46" i="1" s="1"/>
  <c r="S46" i="1"/>
  <c r="T46" i="1" s="1"/>
  <c r="K360" i="3" s="1"/>
  <c r="L360" i="3" s="1"/>
  <c r="H47" i="1"/>
  <c r="K47" i="1"/>
  <c r="L47" i="1" s="1"/>
  <c r="S47" i="1"/>
  <c r="T47" i="1" s="1"/>
  <c r="K140" i="3" s="1"/>
  <c r="H48" i="1"/>
  <c r="K48" i="1"/>
  <c r="L48" i="1" s="1"/>
  <c r="S48" i="1"/>
  <c r="T48" i="1" s="1"/>
  <c r="K134" i="3" s="1"/>
  <c r="H49" i="1"/>
  <c r="K49" i="1"/>
  <c r="L49" i="1" s="1"/>
  <c r="S49" i="1"/>
  <c r="T49" i="1" s="1"/>
  <c r="H50" i="1"/>
  <c r="K50" i="1"/>
  <c r="L50" i="1" s="1"/>
  <c r="S50" i="1"/>
  <c r="T50" i="1" s="1"/>
  <c r="H51" i="1"/>
  <c r="K51" i="1"/>
  <c r="L51" i="1" s="1"/>
  <c r="S51" i="1"/>
  <c r="T51" i="1" s="1"/>
  <c r="K128" i="3" s="1"/>
  <c r="H52" i="1"/>
  <c r="K52" i="1"/>
  <c r="L52" i="1" s="1"/>
  <c r="S52" i="1"/>
  <c r="T52" i="1" s="1"/>
  <c r="H53" i="1"/>
  <c r="K53" i="1"/>
  <c r="L53" i="1" s="1"/>
  <c r="S53" i="1"/>
  <c r="T53" i="1" s="1"/>
  <c r="H54" i="1"/>
  <c r="K54" i="1"/>
  <c r="L54" i="1" s="1"/>
  <c r="S54" i="1"/>
  <c r="T54" i="1" s="1"/>
  <c r="H55" i="1"/>
  <c r="K55" i="1"/>
  <c r="L55" i="1" s="1"/>
  <c r="S55" i="1"/>
  <c r="T55" i="1" s="1"/>
  <c r="H56" i="1"/>
  <c r="K56" i="1"/>
  <c r="L56" i="1" s="1"/>
  <c r="S56" i="1"/>
  <c r="T56" i="1" s="1"/>
  <c r="H57" i="1"/>
  <c r="K57" i="1"/>
  <c r="L57" i="1" s="1"/>
  <c r="S57" i="1"/>
  <c r="T57" i="1" s="1"/>
  <c r="H58" i="1"/>
  <c r="K58" i="1"/>
  <c r="L58" i="1" s="1"/>
  <c r="S58" i="1"/>
  <c r="T58" i="1" s="1"/>
  <c r="H59" i="1"/>
  <c r="K59" i="1"/>
  <c r="L59" i="1" s="1"/>
  <c r="S59" i="1"/>
  <c r="T59" i="1" s="1"/>
  <c r="K6" i="3" s="1"/>
  <c r="L6" i="3" s="1"/>
  <c r="H60" i="1"/>
  <c r="K60" i="1"/>
  <c r="L60" i="1" s="1"/>
  <c r="S60" i="1"/>
  <c r="T60" i="1" s="1"/>
  <c r="K343" i="3" s="1"/>
  <c r="L343" i="3" s="1"/>
  <c r="H61" i="1"/>
  <c r="K61" i="1"/>
  <c r="L61" i="1" s="1"/>
  <c r="S61" i="1"/>
  <c r="T61" i="1" s="1"/>
  <c r="H62" i="1"/>
  <c r="K62" i="1"/>
  <c r="L62" i="1" s="1"/>
  <c r="S62" i="1"/>
  <c r="T62" i="1" s="1"/>
  <c r="K242" i="3" s="1"/>
  <c r="H63" i="1"/>
  <c r="K63" i="1"/>
  <c r="L63" i="1" s="1"/>
  <c r="S63" i="1"/>
  <c r="T63" i="1"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L216" i="3" s="1"/>
  <c r="H68" i="1"/>
  <c r="K68" i="1"/>
  <c r="L68" i="1" s="1"/>
  <c r="S68" i="1"/>
  <c r="T68" i="1" s="1"/>
  <c r="K546" i="3" s="1"/>
  <c r="H69" i="1"/>
  <c r="K69" i="1"/>
  <c r="L69" i="1" s="1"/>
  <c r="S69" i="1"/>
  <c r="T69" i="1" s="1"/>
  <c r="K280" i="3" s="1"/>
  <c r="H70" i="1"/>
  <c r="K70" i="1"/>
  <c r="L70" i="1" s="1"/>
  <c r="S70" i="1"/>
  <c r="T70" i="1" s="1"/>
  <c r="K295" i="3" s="1"/>
  <c r="H71" i="1"/>
  <c r="K71" i="1"/>
  <c r="L71" i="1" s="1"/>
  <c r="S71" i="1"/>
  <c r="T71" i="1" s="1"/>
  <c r="K519" i="3" s="1"/>
  <c r="H72" i="1"/>
  <c r="K72" i="1"/>
  <c r="L72" i="1" s="1"/>
  <c r="S72" i="1"/>
  <c r="T72" i="1" s="1"/>
  <c r="K215" i="3" s="1"/>
  <c r="H73" i="1"/>
  <c r="K73" i="1"/>
  <c r="L73" i="1" s="1"/>
  <c r="S73" i="1"/>
  <c r="T73" i="1" s="1"/>
  <c r="H74" i="1"/>
  <c r="K74" i="1"/>
  <c r="L74" i="1" s="1"/>
  <c r="S74" i="1"/>
  <c r="T74" i="1" s="1"/>
  <c r="K493" i="3" s="1"/>
  <c r="H75" i="1"/>
  <c r="K75" i="1"/>
  <c r="L75" i="1" s="1"/>
  <c r="S75" i="1"/>
  <c r="T75" i="1" s="1"/>
  <c r="K183" i="3" s="1"/>
  <c r="H76" i="1"/>
  <c r="K76" i="1"/>
  <c r="L76" i="1" s="1"/>
  <c r="S76" i="1"/>
  <c r="T76" i="1" s="1"/>
  <c r="K319" i="3" s="1"/>
  <c r="H77" i="1"/>
  <c r="K77" i="1"/>
  <c r="L77" i="1" s="1"/>
  <c r="S77" i="1"/>
  <c r="T77" i="1" s="1"/>
  <c r="K296" i="3" s="1"/>
  <c r="L296" i="3" s="1"/>
  <c r="H78" i="1"/>
  <c r="K78" i="1"/>
  <c r="L78" i="1" s="1"/>
  <c r="S78" i="1"/>
  <c r="T78" i="1" s="1"/>
  <c r="H79" i="1"/>
  <c r="K79" i="1"/>
  <c r="L79" i="1" s="1"/>
  <c r="S79" i="1"/>
  <c r="T79" i="1" s="1"/>
  <c r="H80" i="1"/>
  <c r="K80" i="1"/>
  <c r="L80" i="1" s="1"/>
  <c r="S80" i="1"/>
  <c r="T80" i="1" s="1"/>
  <c r="K190" i="3" s="1"/>
  <c r="L190" i="3" s="1"/>
  <c r="H81" i="1"/>
  <c r="K81" i="1"/>
  <c r="L81" i="1" s="1"/>
  <c r="S81" i="1"/>
  <c r="T81" i="1" s="1"/>
  <c r="H82" i="1"/>
  <c r="K82" i="1"/>
  <c r="L82" i="1" s="1"/>
  <c r="S82" i="1"/>
  <c r="T82" i="1" s="1"/>
  <c r="K633" i="3" s="1"/>
  <c r="L633" i="3" s="1"/>
  <c r="H83" i="1"/>
  <c r="K83" i="1"/>
  <c r="L83" i="1" s="1"/>
  <c r="S83" i="1"/>
  <c r="T83" i="1" s="1"/>
  <c r="H84" i="1"/>
  <c r="K84" i="1"/>
  <c r="L84" i="1" s="1"/>
  <c r="S84" i="1"/>
  <c r="T84" i="1" s="1"/>
  <c r="H85" i="1"/>
  <c r="K85" i="1"/>
  <c r="L85" i="1" s="1"/>
  <c r="S85" i="1"/>
  <c r="T85" i="1" s="1"/>
  <c r="H86" i="1"/>
  <c r="K86" i="1"/>
  <c r="L86" i="1" s="1"/>
  <c r="S86" i="1"/>
  <c r="T86" i="1" s="1"/>
  <c r="H87" i="1"/>
  <c r="K87" i="1"/>
  <c r="L87" i="1" s="1"/>
  <c r="S87" i="1"/>
  <c r="T87" i="1" s="1"/>
  <c r="H88" i="1"/>
  <c r="K88" i="1"/>
  <c r="L88" i="1" s="1"/>
  <c r="S88" i="1"/>
  <c r="T88" i="1" s="1"/>
  <c r="K479" i="3" s="1"/>
  <c r="H89" i="1"/>
  <c r="K89" i="1"/>
  <c r="L89" i="1" s="1"/>
  <c r="S89" i="1"/>
  <c r="T89" i="1" s="1"/>
  <c r="K582" i="3" s="1"/>
  <c r="H90" i="1"/>
  <c r="K90" i="1"/>
  <c r="L90" i="1" s="1"/>
  <c r="S90" i="1"/>
  <c r="T90" i="1" s="1"/>
  <c r="K284" i="3" s="1"/>
  <c r="H91" i="1"/>
  <c r="K91" i="1"/>
  <c r="L91" i="1" s="1"/>
  <c r="S91" i="1"/>
  <c r="T91" i="1" s="1"/>
  <c r="K502" i="3" s="1"/>
  <c r="H92" i="1"/>
  <c r="K92" i="1"/>
  <c r="L92" i="1" s="1"/>
  <c r="S92" i="1"/>
  <c r="T92" i="1" s="1"/>
  <c r="H93" i="1"/>
  <c r="K93" i="1"/>
  <c r="L93" i="1" s="1"/>
  <c r="S93" i="1"/>
  <c r="T93" i="1" s="1"/>
  <c r="K416" i="3" s="1"/>
  <c r="H94" i="1"/>
  <c r="K94" i="1"/>
  <c r="L94" i="1" s="1"/>
  <c r="S94" i="1"/>
  <c r="T94" i="1" s="1"/>
  <c r="K211" i="3" s="1"/>
  <c r="L211" i="3" s="1"/>
  <c r="H95" i="1"/>
  <c r="K95" i="1"/>
  <c r="L95" i="1" s="1"/>
  <c r="S95" i="1"/>
  <c r="T95" i="1" s="1"/>
  <c r="K185" i="3" s="1"/>
  <c r="L185" i="3" s="1"/>
  <c r="H96" i="1"/>
  <c r="K96" i="1"/>
  <c r="L96" i="1" s="1"/>
  <c r="S96" i="1"/>
  <c r="T96" i="1" s="1"/>
  <c r="K318" i="3" s="1"/>
  <c r="H97" i="1"/>
  <c r="K97" i="1"/>
  <c r="L97" i="1" s="1"/>
  <c r="S97" i="1"/>
  <c r="T97" i="1" s="1"/>
  <c r="K217" i="3" s="1"/>
  <c r="H98" i="1"/>
  <c r="K98" i="1"/>
  <c r="L98" i="1" s="1"/>
  <c r="S98" i="1"/>
  <c r="T98" i="1" s="1"/>
  <c r="K547" i="3" s="1"/>
  <c r="H99" i="1"/>
  <c r="K99" i="1"/>
  <c r="L99" i="1" s="1"/>
  <c r="S99" i="1"/>
  <c r="T99" i="1" s="1"/>
  <c r="K452" i="3" s="1"/>
  <c r="H100" i="1"/>
  <c r="K100" i="1"/>
  <c r="L100" i="1" s="1"/>
  <c r="S100" i="1"/>
  <c r="T100" i="1" s="1"/>
  <c r="K283" i="3" s="1"/>
  <c r="H101" i="1"/>
  <c r="K101" i="1"/>
  <c r="L101" i="1" s="1"/>
  <c r="S101" i="1"/>
  <c r="T101" i="1" s="1"/>
  <c r="K189" i="3" s="1"/>
  <c r="H102" i="1"/>
  <c r="K102" i="1"/>
  <c r="L102" i="1" s="1"/>
  <c r="S102" i="1"/>
  <c r="T102" i="1" s="1"/>
  <c r="K330" i="3" s="1"/>
  <c r="L330" i="3" s="1"/>
  <c r="H103" i="1"/>
  <c r="L103" i="1"/>
  <c r="S103" i="1"/>
  <c r="T103" i="1" s="1"/>
  <c r="K482" i="3" s="1"/>
  <c r="H104" i="1"/>
  <c r="K104" i="1"/>
  <c r="L104" i="1" s="1"/>
  <c r="S104" i="1"/>
  <c r="T104" i="1" s="1"/>
  <c r="K524" i="3" s="1"/>
  <c r="H105" i="1"/>
  <c r="K105" i="1"/>
  <c r="L105" i="1" s="1"/>
  <c r="S105" i="1"/>
  <c r="T105" i="1" s="1"/>
  <c r="H106" i="1"/>
  <c r="K106" i="1"/>
  <c r="L106" i="1" s="1"/>
  <c r="S106" i="1"/>
  <c r="T106" i="1" s="1"/>
  <c r="K286" i="3" s="1"/>
  <c r="L286" i="3" s="1"/>
  <c r="H107" i="1"/>
  <c r="K107" i="1"/>
  <c r="L107" i="1" s="1"/>
  <c r="S107" i="1"/>
  <c r="T107" i="1" s="1"/>
  <c r="H108" i="1"/>
  <c r="K108" i="1"/>
  <c r="L108" i="1" s="1"/>
  <c r="S108" i="1"/>
  <c r="T108" i="1" s="1"/>
  <c r="K494"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5" i="3" s="1"/>
  <c r="H113" i="1"/>
  <c r="L113" i="1"/>
  <c r="S113" i="1"/>
  <c r="T113" i="1" s="1"/>
  <c r="H114" i="1"/>
  <c r="K114" i="1"/>
  <c r="L114" i="1" s="1"/>
  <c r="S114" i="1"/>
  <c r="T114" i="1" s="1"/>
  <c r="K282" i="3" s="1"/>
  <c r="H115" i="1"/>
  <c r="K115" i="1"/>
  <c r="L115" i="1" s="1"/>
  <c r="S115" i="1"/>
  <c r="T115" i="1" s="1"/>
  <c r="K548" i="3" s="1"/>
  <c r="L548" i="3" s="1"/>
  <c r="H116" i="1"/>
  <c r="K116" i="1"/>
  <c r="L116" i="1" s="1"/>
  <c r="S116" i="1"/>
  <c r="T116" i="1" s="1"/>
  <c r="H117" i="1"/>
  <c r="K117" i="1"/>
  <c r="L117" i="1" s="1"/>
  <c r="S117" i="1"/>
  <c r="T117" i="1" s="1"/>
  <c r="K248" i="3" s="1"/>
  <c r="H118" i="1"/>
  <c r="K118" i="1"/>
  <c r="L118" i="1" s="1"/>
  <c r="S118" i="1"/>
  <c r="T118" i="1" s="1"/>
  <c r="H119" i="1"/>
  <c r="K119" i="1"/>
  <c r="L119" i="1" s="1"/>
  <c r="S119" i="1"/>
  <c r="T119" i="1" s="1"/>
  <c r="K212" i="3" s="1"/>
  <c r="H120" i="1"/>
  <c r="K120" i="1"/>
  <c r="L120" i="1" s="1"/>
  <c r="S120" i="1"/>
  <c r="T120" i="1" s="1"/>
  <c r="H121" i="1"/>
  <c r="K121" i="1"/>
  <c r="L121" i="1" s="1"/>
  <c r="S121" i="1"/>
  <c r="T121" i="1" s="1"/>
  <c r="K317" i="3" s="1"/>
  <c r="L317" i="3" s="1"/>
  <c r="H122" i="1"/>
  <c r="K122" i="1"/>
  <c r="S122" i="1"/>
  <c r="T122" i="1" s="1"/>
  <c r="H123" i="1"/>
  <c r="K123" i="1"/>
  <c r="L123" i="1" s="1"/>
  <c r="S123" i="1"/>
  <c r="T123" i="1" s="1"/>
  <c r="K549" i="3" s="1"/>
  <c r="L549" i="3" s="1"/>
  <c r="H124" i="1"/>
  <c r="K124" i="1"/>
  <c r="L124" i="1" s="1"/>
  <c r="S124" i="1"/>
  <c r="T124" i="1" s="1"/>
  <c r="K206" i="3" s="1"/>
  <c r="L206" i="3" s="1"/>
  <c r="H125" i="1"/>
  <c r="K125" i="1"/>
  <c r="L125" i="1" s="1"/>
  <c r="S125" i="1"/>
  <c r="T125" i="1" s="1"/>
  <c r="K143" i="3" s="1"/>
  <c r="H126" i="1"/>
  <c r="K126" i="1"/>
  <c r="L126" i="1" s="1"/>
  <c r="S126" i="1"/>
  <c r="T126" i="1" s="1"/>
  <c r="H127" i="1"/>
  <c r="K127" i="1"/>
  <c r="L127" i="1" s="1"/>
  <c r="S127" i="1"/>
  <c r="T127" i="1" s="1"/>
  <c r="H128" i="1"/>
  <c r="K128" i="1"/>
  <c r="L128" i="1" s="1"/>
  <c r="S128" i="1"/>
  <c r="T128" i="1" s="1"/>
  <c r="K583" i="3" s="1"/>
  <c r="H129" i="1"/>
  <c r="K129" i="1"/>
  <c r="L129" i="1" s="1"/>
  <c r="S129" i="1"/>
  <c r="T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H135" i="1"/>
  <c r="K135" i="1"/>
  <c r="L135" i="1" s="1"/>
  <c r="S135" i="1"/>
  <c r="T135" i="1" s="1"/>
  <c r="K550" i="3" s="1"/>
  <c r="H136" i="1"/>
  <c r="K136" i="1"/>
  <c r="L136" i="1" s="1"/>
  <c r="S136" i="1"/>
  <c r="T136" i="1" s="1"/>
  <c r="H137" i="1"/>
  <c r="K137" i="1"/>
  <c r="L137" i="1" s="1"/>
  <c r="S137" i="1"/>
  <c r="T137" i="1" s="1"/>
  <c r="H138" i="1"/>
  <c r="K138" i="1"/>
  <c r="L138" i="1" s="1"/>
  <c r="S138" i="1"/>
  <c r="T138" i="1" s="1"/>
  <c r="H139" i="1"/>
  <c r="K139" i="1"/>
  <c r="L139" i="1" s="1"/>
  <c r="S139" i="1"/>
  <c r="T139" i="1" s="1"/>
  <c r="H140" i="1"/>
  <c r="K140" i="1"/>
  <c r="L140" i="1" s="1"/>
  <c r="S140" i="1"/>
  <c r="T140" i="1" s="1"/>
  <c r="K243" i="3" s="1"/>
  <c r="H141" i="1"/>
  <c r="K141" i="1"/>
  <c r="L141" i="1" s="1"/>
  <c r="S141" i="1"/>
  <c r="T141" i="1" s="1"/>
  <c r="K144" i="3" s="1"/>
  <c r="H142" i="1"/>
  <c r="K142" i="1"/>
  <c r="L142" i="1" s="1"/>
  <c r="S142" i="1"/>
  <c r="T142" i="1" s="1"/>
  <c r="H143" i="1"/>
  <c r="K143" i="1"/>
  <c r="L143" i="1" s="1"/>
  <c r="S143" i="1"/>
  <c r="T143" i="1" s="1"/>
  <c r="K89" i="3" s="1"/>
  <c r="H144" i="1"/>
  <c r="K144" i="1"/>
  <c r="L144" i="1" s="1"/>
  <c r="S144" i="1"/>
  <c r="T144" i="1" s="1"/>
  <c r="H145" i="1"/>
  <c r="K145" i="1"/>
  <c r="L145" i="1" s="1"/>
  <c r="S145" i="1"/>
  <c r="T145" i="1" s="1"/>
  <c r="K90" i="3" s="1"/>
  <c r="L90" i="3" s="1"/>
  <c r="H146" i="1"/>
  <c r="K146" i="1"/>
  <c r="L146" i="1" s="1"/>
  <c r="S146" i="1"/>
  <c r="T146" i="1" s="1"/>
  <c r="H147" i="1"/>
  <c r="K147" i="1"/>
  <c r="L147" i="1" s="1"/>
  <c r="S147" i="1"/>
  <c r="T147" i="1" s="1"/>
  <c r="K551" i="3" s="1"/>
  <c r="H148" i="1"/>
  <c r="K148" i="1"/>
  <c r="L148" i="1" s="1"/>
  <c r="S148" i="1"/>
  <c r="T148" i="1" s="1"/>
  <c r="K104" i="3" s="1"/>
  <c r="H149" i="1"/>
  <c r="K149" i="1"/>
  <c r="L149" i="1" s="1"/>
  <c r="S149" i="1"/>
  <c r="T149" i="1" s="1"/>
  <c r="K103" i="3" s="1"/>
  <c r="H150" i="1"/>
  <c r="K150" i="1"/>
  <c r="L150" i="1" s="1"/>
  <c r="S150" i="1"/>
  <c r="T150" i="1" s="1"/>
  <c r="H151" i="1"/>
  <c r="K151" i="1"/>
  <c r="L151" i="1" s="1"/>
  <c r="S151" i="1"/>
  <c r="T151" i="1" s="1"/>
  <c r="H152" i="1"/>
  <c r="K152" i="1"/>
  <c r="L152" i="1" s="1"/>
  <c r="S152" i="1"/>
  <c r="T152" i="1" s="1"/>
  <c r="H153" i="1"/>
  <c r="K153" i="1"/>
  <c r="L153" i="1" s="1"/>
  <c r="S153" i="1"/>
  <c r="T153" i="1" s="1"/>
  <c r="H154" i="1"/>
  <c r="K154" i="1"/>
  <c r="L154" i="1" s="1"/>
  <c r="S154" i="1"/>
  <c r="T154" i="1" s="1"/>
  <c r="H155" i="1"/>
  <c r="K155" i="1"/>
  <c r="L155" i="1" s="1"/>
  <c r="S155" i="1"/>
  <c r="T155" i="1" s="1"/>
  <c r="K102" i="3" s="1"/>
  <c r="H156" i="1"/>
  <c r="K156" i="1"/>
  <c r="L156" i="1" s="1"/>
  <c r="S156" i="1"/>
  <c r="T156" i="1" s="1"/>
  <c r="K552" i="3" s="1"/>
  <c r="H157" i="1"/>
  <c r="K157" i="1"/>
  <c r="L157" i="1" s="1"/>
  <c r="S157" i="1"/>
  <c r="T157" i="1" s="1"/>
  <c r="H158" i="1"/>
  <c r="K158" i="1"/>
  <c r="L158" i="1" s="1"/>
  <c r="S158" i="1"/>
  <c r="T158" i="1" s="1"/>
  <c r="H159" i="1"/>
  <c r="K159" i="1"/>
  <c r="L159" i="1" s="1"/>
  <c r="S159" i="1"/>
  <c r="T159" i="1" s="1"/>
  <c r="K101" i="3" s="1"/>
  <c r="L101" i="3" s="1"/>
  <c r="H160" i="1"/>
  <c r="K160" i="1"/>
  <c r="L160" i="1" s="1"/>
  <c r="S160" i="1"/>
  <c r="T160" i="1" s="1"/>
  <c r="H161" i="1"/>
  <c r="K161" i="1"/>
  <c r="L161" i="1" s="1"/>
  <c r="S161" i="1"/>
  <c r="T161" i="1" s="1"/>
  <c r="H162" i="1"/>
  <c r="K162" i="1"/>
  <c r="L162" i="1" s="1"/>
  <c r="S162" i="1"/>
  <c r="T162" i="1" s="1"/>
  <c r="K612" i="3" s="1"/>
  <c r="H163" i="1"/>
  <c r="K163" i="1"/>
  <c r="L163" i="1" s="1"/>
  <c r="S163" i="1"/>
  <c r="T163" i="1" s="1"/>
  <c r="H164" i="1"/>
  <c r="K164" i="1"/>
  <c r="L164" i="1" s="1"/>
  <c r="S164" i="1"/>
  <c r="T164" i="1" s="1"/>
  <c r="K555" i="3" s="1"/>
  <c r="H165" i="1"/>
  <c r="K165" i="1"/>
  <c r="L165" i="1" s="1"/>
  <c r="S165" i="1"/>
  <c r="T165" i="1" s="1"/>
  <c r="K174" i="3" s="1"/>
  <c r="L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H172" i="1"/>
  <c r="K172" i="1"/>
  <c r="L172" i="1" s="1"/>
  <c r="S172" i="1"/>
  <c r="T172" i="1" s="1"/>
  <c r="K96" i="3" s="1"/>
  <c r="L96" i="3" s="1"/>
  <c r="H173" i="1"/>
  <c r="K173" i="1"/>
  <c r="L173" i="1" s="1"/>
  <c r="S173" i="1"/>
  <c r="T173" i="1" s="1"/>
  <c r="K94" i="3" s="1"/>
  <c r="H174" i="1"/>
  <c r="K174" i="1"/>
  <c r="L174" i="1" s="1"/>
  <c r="S174" i="1"/>
  <c r="T174" i="1" s="1"/>
  <c r="K95" i="3" s="1"/>
  <c r="L95" i="3" s="1"/>
  <c r="H175" i="1"/>
  <c r="K175" i="1"/>
  <c r="L175" i="1" s="1"/>
  <c r="S175" i="1"/>
  <c r="T175" i="1" s="1"/>
  <c r="H176" i="1"/>
  <c r="K176" i="1"/>
  <c r="L176" i="1" s="1"/>
  <c r="S176" i="1"/>
  <c r="T176" i="1" s="1"/>
  <c r="K93" i="3" s="1"/>
  <c r="H177" i="1"/>
  <c r="K177" i="1"/>
  <c r="L177" i="1" s="1"/>
  <c r="S177" i="1"/>
  <c r="T177" i="1" s="1"/>
  <c r="H178" i="1"/>
  <c r="K178" i="1"/>
  <c r="L178" i="1" s="1"/>
  <c r="S178" i="1"/>
  <c r="T178" i="1" s="1"/>
  <c r="K91" i="3" s="1"/>
  <c r="L91" i="3" s="1"/>
  <c r="H179" i="1"/>
  <c r="K179" i="1"/>
  <c r="L179" i="1" s="1"/>
  <c r="S179" i="1"/>
  <c r="T179" i="1" s="1"/>
  <c r="K390" i="3" s="1"/>
  <c r="L390" i="3" s="1"/>
  <c r="H180" i="1"/>
  <c r="K180" i="1"/>
  <c r="L180" i="1" s="1"/>
  <c r="S180" i="1"/>
  <c r="T180" i="1" s="1"/>
  <c r="H181" i="1"/>
  <c r="K181" i="1"/>
  <c r="L181" i="1" s="1"/>
  <c r="S181" i="1"/>
  <c r="T181" i="1" s="1"/>
  <c r="H182" i="1"/>
  <c r="K182" i="1"/>
  <c r="L182" i="1" s="1"/>
  <c r="S182" i="1"/>
  <c r="T182" i="1" s="1"/>
  <c r="K500" i="3" s="1"/>
  <c r="H183" i="1"/>
  <c r="K183" i="1"/>
  <c r="L183" i="1" s="1"/>
  <c r="S183" i="1"/>
  <c r="T183" i="1" s="1"/>
  <c r="K350" i="3" s="1"/>
  <c r="H184" i="1"/>
  <c r="K184" i="1"/>
  <c r="L184" i="1" s="1"/>
  <c r="S184" i="1"/>
  <c r="T184" i="1" s="1"/>
  <c r="K457" i="3" s="1"/>
  <c r="H185" i="1"/>
  <c r="K185" i="1"/>
  <c r="L185" i="1" s="1"/>
  <c r="S185" i="1"/>
  <c r="T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L26" i="3" s="1"/>
  <c r="H190" i="1"/>
  <c r="K190" i="1"/>
  <c r="L190" i="1" s="1"/>
  <c r="S190" i="1"/>
  <c r="T190" i="1" s="1"/>
  <c r="K269" i="3" s="1"/>
  <c r="H191" i="1"/>
  <c r="K191" i="1"/>
  <c r="L191" i="1" s="1"/>
  <c r="S191" i="1"/>
  <c r="T191" i="1" s="1"/>
  <c r="K27" i="3" s="1"/>
  <c r="L27" i="3" s="1"/>
  <c r="H192" i="1"/>
  <c r="K192" i="1"/>
  <c r="L192" i="1" s="1"/>
  <c r="S192" i="1"/>
  <c r="T192" i="1" s="1"/>
  <c r="K28" i="3" s="1"/>
  <c r="H193" i="1"/>
  <c r="K193" i="1"/>
  <c r="L193" i="1" s="1"/>
  <c r="S193" i="1"/>
  <c r="T193" i="1" s="1"/>
  <c r="K29" i="3" s="1"/>
  <c r="H194" i="1"/>
  <c r="K194" i="1"/>
  <c r="L194" i="1" s="1"/>
  <c r="S194" i="1"/>
  <c r="T194" i="1" s="1"/>
  <c r="K520" i="3" s="1"/>
  <c r="L520"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H200" i="1"/>
  <c r="K200" i="1"/>
  <c r="L200" i="1" s="1"/>
  <c r="S200" i="1"/>
  <c r="T200" i="1" s="1"/>
  <c r="K196" i="3" s="1"/>
  <c r="L196" i="3" s="1"/>
  <c r="H201" i="1"/>
  <c r="K201" i="1"/>
  <c r="L201" i="1" s="1"/>
  <c r="S201" i="1"/>
  <c r="T201" i="1" s="1"/>
  <c r="H202" i="1"/>
  <c r="K202" i="1"/>
  <c r="L202" i="1" s="1"/>
  <c r="S202" i="1"/>
  <c r="T202" i="1" s="1"/>
  <c r="H203" i="1"/>
  <c r="K203" i="1"/>
  <c r="L203" i="1" s="1"/>
  <c r="S203" i="1"/>
  <c r="T203" i="1" s="1"/>
  <c r="K584" i="3" s="1"/>
  <c r="L584" i="3" s="1"/>
  <c r="H204" i="1"/>
  <c r="K204" i="1"/>
  <c r="L204" i="1" s="1"/>
  <c r="S204" i="1"/>
  <c r="T204" i="1" s="1"/>
  <c r="K556" i="3" s="1"/>
  <c r="H205" i="1"/>
  <c r="K205" i="1"/>
  <c r="L205" i="1" s="1"/>
  <c r="S205" i="1"/>
  <c r="T205" i="1" s="1"/>
  <c r="K235" i="3" s="1"/>
  <c r="H206" i="1"/>
  <c r="K206" i="1"/>
  <c r="L206" i="1" s="1"/>
  <c r="S206" i="1"/>
  <c r="T206" i="1" s="1"/>
  <c r="K30" i="3" s="1"/>
  <c r="L30" i="3" s="1"/>
  <c r="H207" i="1"/>
  <c r="K207" i="1"/>
  <c r="L207" i="1" s="1"/>
  <c r="S207" i="1"/>
  <c r="T207" i="1" s="1"/>
  <c r="K483" i="3" s="1"/>
  <c r="H208" i="1"/>
  <c r="K208" i="1"/>
  <c r="L208" i="1" s="1"/>
  <c r="S208" i="1"/>
  <c r="T208" i="1" s="1"/>
  <c r="K32" i="3" s="1"/>
  <c r="L32" i="3" s="1"/>
  <c r="H209" i="1"/>
  <c r="K209" i="1"/>
  <c r="L209" i="1" s="1"/>
  <c r="S209" i="1"/>
  <c r="T209" i="1" s="1"/>
  <c r="H210" i="1"/>
  <c r="K210" i="1"/>
  <c r="L210" i="1" s="1"/>
  <c r="S210" i="1"/>
  <c r="T210" i="1" s="1"/>
  <c r="K389" i="3" s="1"/>
  <c r="H211" i="1"/>
  <c r="K211" i="1"/>
  <c r="L211" i="1" s="1"/>
  <c r="S211" i="1"/>
  <c r="T211" i="1" s="1"/>
  <c r="K359" i="3" s="1"/>
  <c r="L359" i="3" s="1"/>
  <c r="H212" i="1"/>
  <c r="K212" i="1"/>
  <c r="L212" i="1" s="1"/>
  <c r="S212" i="1"/>
  <c r="T212" i="1" s="1"/>
  <c r="H213" i="1"/>
  <c r="K213" i="1"/>
  <c r="L213" i="1" s="1"/>
  <c r="S213" i="1"/>
  <c r="T213" i="1" s="1"/>
  <c r="K35" i="3" s="1"/>
  <c r="L35" i="3" s="1"/>
  <c r="H214" i="1"/>
  <c r="K214" i="1"/>
  <c r="L214" i="1" s="1"/>
  <c r="S214" i="1"/>
  <c r="T214" i="1" s="1"/>
  <c r="K36" i="3" s="1"/>
  <c r="L36" i="3" s="1"/>
  <c r="H215" i="1"/>
  <c r="K215" i="1"/>
  <c r="L215" i="1" s="1"/>
  <c r="S215" i="1"/>
  <c r="T215" i="1" s="1"/>
  <c r="K388" i="3" s="1"/>
  <c r="H216" i="1"/>
  <c r="K216" i="1"/>
  <c r="L216" i="1" s="1"/>
  <c r="S216" i="1"/>
  <c r="T216" i="1" s="1"/>
  <c r="H217" i="1"/>
  <c r="K217" i="1"/>
  <c r="L217" i="1" s="1"/>
  <c r="S217" i="1"/>
  <c r="T217" i="1" s="1"/>
  <c r="H218" i="1"/>
  <c r="K218" i="1"/>
  <c r="L218" i="1" s="1"/>
  <c r="S218" i="1"/>
  <c r="T218" i="1" s="1"/>
  <c r="H219" i="1"/>
  <c r="K219" i="1"/>
  <c r="L219" i="1" s="1"/>
  <c r="S219" i="1"/>
  <c r="T219" i="1" s="1"/>
  <c r="H220" i="1"/>
  <c r="K220" i="1"/>
  <c r="L220" i="1" s="1"/>
  <c r="S220" i="1"/>
  <c r="T220" i="1" s="1"/>
  <c r="K37" i="3" s="1"/>
  <c r="L37" i="3" s="1"/>
  <c r="H221" i="1"/>
  <c r="K221" i="1"/>
  <c r="L221" i="1" s="1"/>
  <c r="S221" i="1"/>
  <c r="T221" i="1" s="1"/>
  <c r="K38" i="3" s="1"/>
  <c r="H222" i="1"/>
  <c r="K222" i="1"/>
  <c r="L222" i="1" s="1"/>
  <c r="S222" i="1"/>
  <c r="T222" i="1" s="1"/>
  <c r="H223" i="1"/>
  <c r="K223" i="1"/>
  <c r="L223" i="1" s="1"/>
  <c r="S223" i="1"/>
  <c r="T223" i="1" s="1"/>
  <c r="K585" i="3" s="1"/>
  <c r="L585" i="3" s="1"/>
  <c r="H224" i="1"/>
  <c r="K224" i="1"/>
  <c r="L224" i="1" s="1"/>
  <c r="S224" i="1"/>
  <c r="T224" i="1" s="1"/>
  <c r="H225" i="1"/>
  <c r="K225" i="1"/>
  <c r="L225" i="1" s="1"/>
  <c r="S225" i="1"/>
  <c r="T225" i="1" s="1"/>
  <c r="H226" i="1"/>
  <c r="K226" i="1"/>
  <c r="L226" i="1" s="1"/>
  <c r="S226" i="1"/>
  <c r="T226" i="1" s="1"/>
  <c r="K264" i="3" s="1"/>
  <c r="L264" i="3" s="1"/>
  <c r="H227" i="1"/>
  <c r="K227" i="1"/>
  <c r="L227" i="1" s="1"/>
  <c r="S227" i="1"/>
  <c r="T227" i="1" s="1"/>
  <c r="K39" i="3" s="1"/>
  <c r="H228" i="1"/>
  <c r="K228" i="1"/>
  <c r="L228" i="1" s="1"/>
  <c r="S228" i="1"/>
  <c r="T228" i="1" s="1"/>
  <c r="K41" i="3" s="1"/>
  <c r="L41" i="3" s="1"/>
  <c r="H229" i="1"/>
  <c r="K229" i="1"/>
  <c r="L229" i="1" s="1"/>
  <c r="S229" i="1"/>
  <c r="T229" i="1" s="1"/>
  <c r="H230" i="1"/>
  <c r="K230" i="1"/>
  <c r="L230" i="1" s="1"/>
  <c r="S230" i="1"/>
  <c r="T230" i="1" s="1"/>
  <c r="K42" i="3" s="1"/>
  <c r="H231" i="1"/>
  <c r="K231" i="1"/>
  <c r="L231" i="1" s="1"/>
  <c r="S231" i="1"/>
  <c r="T231" i="1" s="1"/>
  <c r="H232" i="1"/>
  <c r="K232" i="1"/>
  <c r="L232" i="1" s="1"/>
  <c r="S232" i="1"/>
  <c r="T232" i="1" s="1"/>
  <c r="K87" i="3" s="1"/>
  <c r="L87" i="3" s="1"/>
  <c r="H233" i="1"/>
  <c r="K233" i="1"/>
  <c r="L233" i="1" s="1"/>
  <c r="S233" i="1"/>
  <c r="T233" i="1" s="1"/>
  <c r="H234" i="1"/>
  <c r="K234" i="1"/>
  <c r="L234" i="1" s="1"/>
  <c r="S234" i="1"/>
  <c r="T234" i="1" s="1"/>
  <c r="K43" i="3" s="1"/>
  <c r="H235" i="1"/>
  <c r="K235" i="1"/>
  <c r="L235" i="1" s="1"/>
  <c r="S235" i="1"/>
  <c r="T235" i="1" s="1"/>
  <c r="K219" i="3" s="1"/>
  <c r="H236" i="1"/>
  <c r="K236" i="1"/>
  <c r="L236" i="1" s="1"/>
  <c r="S236" i="1"/>
  <c r="T236" i="1" s="1"/>
  <c r="H237" i="1"/>
  <c r="K237" i="1"/>
  <c r="L237" i="1" s="1"/>
  <c r="S237" i="1"/>
  <c r="T237" i="1" s="1"/>
  <c r="K45" i="3" s="1"/>
  <c r="L45" i="3" s="1"/>
  <c r="H238" i="1"/>
  <c r="K238" i="1"/>
  <c r="L238" i="1" s="1"/>
  <c r="S238" i="1"/>
  <c r="T238" i="1" s="1"/>
  <c r="K394" i="3" s="1"/>
  <c r="H239" i="1"/>
  <c r="K239" i="1"/>
  <c r="L239" i="1" s="1"/>
  <c r="S239" i="1"/>
  <c r="T239" i="1" s="1"/>
  <c r="H240" i="1"/>
  <c r="K240" i="1"/>
  <c r="L240" i="1" s="1"/>
  <c r="S240" i="1"/>
  <c r="T240" i="1" s="1"/>
  <c r="K557" i="3" s="1"/>
  <c r="H241" i="1"/>
  <c r="K241" i="1"/>
  <c r="L241" i="1" s="1"/>
  <c r="S241" i="1"/>
  <c r="T241" i="1" s="1"/>
  <c r="K586" i="3" s="1"/>
  <c r="H242" i="1"/>
  <c r="K242" i="1"/>
  <c r="L242" i="1" s="1"/>
  <c r="S242" i="1"/>
  <c r="T242" i="1" s="1"/>
  <c r="H243" i="1"/>
  <c r="K243" i="1"/>
  <c r="L243" i="1" s="1"/>
  <c r="S243" i="1"/>
  <c r="T243" i="1" s="1"/>
  <c r="K508" i="3" s="1"/>
  <c r="H244" i="1"/>
  <c r="K244" i="1"/>
  <c r="L244" i="1" s="1"/>
  <c r="S244" i="1"/>
  <c r="T244" i="1" s="1"/>
  <c r="H245" i="1"/>
  <c r="K245" i="1"/>
  <c r="L245" i="1" s="1"/>
  <c r="S245" i="1"/>
  <c r="T245" i="1" s="1"/>
  <c r="K513" i="3" s="1"/>
  <c r="H246" i="1"/>
  <c r="K246" i="1"/>
  <c r="L246" i="1" s="1"/>
  <c r="S246" i="1"/>
  <c r="T246" i="1" s="1"/>
  <c r="H247" i="1"/>
  <c r="K247" i="1"/>
  <c r="L247" i="1" s="1"/>
  <c r="S247" i="1"/>
  <c r="T247" i="1" s="1"/>
  <c r="H248" i="1"/>
  <c r="K248" i="1"/>
  <c r="L248" i="1" s="1"/>
  <c r="S248" i="1"/>
  <c r="T248" i="1" s="1"/>
  <c r="K46" i="3" s="1"/>
  <c r="L46" i="3" s="1"/>
  <c r="H249" i="1"/>
  <c r="K249" i="1"/>
  <c r="L249" i="1" s="1"/>
  <c r="S249" i="1"/>
  <c r="T249" i="1" s="1"/>
  <c r="K47" i="3" s="1"/>
  <c r="H250" i="1"/>
  <c r="K250" i="1"/>
  <c r="L250" i="1" s="1"/>
  <c r="S250" i="1"/>
  <c r="T250" i="1" s="1"/>
  <c r="K48" i="3" s="1"/>
  <c r="H251" i="1"/>
  <c r="K251" i="1"/>
  <c r="L251" i="1" s="1"/>
  <c r="S251" i="1"/>
  <c r="T251" i="1" s="1"/>
  <c r="K435" i="3" s="1"/>
  <c r="L435" i="3" s="1"/>
  <c r="H252" i="1"/>
  <c r="K252" i="1"/>
  <c r="L252" i="1" s="1"/>
  <c r="S252" i="1"/>
  <c r="T252" i="1" s="1"/>
  <c r="K147" i="3" s="1"/>
  <c r="H253" i="1"/>
  <c r="K253" i="1"/>
  <c r="L253" i="1" s="1"/>
  <c r="S253" i="1"/>
  <c r="T253" i="1" s="1"/>
  <c r="K671" i="3" s="1"/>
  <c r="H254" i="1"/>
  <c r="K254" i="1"/>
  <c r="L254" i="1" s="1"/>
  <c r="S254" i="1"/>
  <c r="T254" i="1" s="1"/>
  <c r="K49" i="3" s="1"/>
  <c r="H255" i="1"/>
  <c r="K255" i="1"/>
  <c r="L255" i="1" s="1"/>
  <c r="S255" i="1"/>
  <c r="T255" i="1" s="1"/>
  <c r="K50" i="3" s="1"/>
  <c r="H256" i="1"/>
  <c r="K256" i="1"/>
  <c r="L256" i="1" s="1"/>
  <c r="S256" i="1"/>
  <c r="T256" i="1" s="1"/>
  <c r="H257" i="1"/>
  <c r="K257" i="1"/>
  <c r="L257" i="1" s="1"/>
  <c r="S257" i="1"/>
  <c r="T257" i="1" s="1"/>
  <c r="H258" i="1"/>
  <c r="K258" i="1"/>
  <c r="L258" i="1" s="1"/>
  <c r="S258" i="1"/>
  <c r="T258" i="1" s="1"/>
  <c r="K251" i="3" s="1"/>
  <c r="L251" i="3" s="1"/>
  <c r="H259" i="1"/>
  <c r="K259" i="1"/>
  <c r="L259" i="1" s="1"/>
  <c r="S259" i="1"/>
  <c r="T259" i="1" s="1"/>
  <c r="K503" i="3" s="1"/>
  <c r="H260" i="1"/>
  <c r="K260" i="1"/>
  <c r="L260" i="1" s="1"/>
  <c r="S260" i="1"/>
  <c r="T260" i="1" s="1"/>
  <c r="K51" i="3" s="1"/>
  <c r="L51" i="3" s="1"/>
  <c r="H261" i="1"/>
  <c r="K261" i="1"/>
  <c r="L261" i="1" s="1"/>
  <c r="S261" i="1"/>
  <c r="T261" i="1" s="1"/>
  <c r="K52" i="3" s="1"/>
  <c r="H262" i="1"/>
  <c r="K262" i="1"/>
  <c r="L262" i="1" s="1"/>
  <c r="S262" i="1"/>
  <c r="T262" i="1" s="1"/>
  <c r="K86" i="3" s="1"/>
  <c r="L86" i="3" s="1"/>
  <c r="H263" i="1"/>
  <c r="K263" i="1"/>
  <c r="L263" i="1" s="1"/>
  <c r="S263" i="1"/>
  <c r="T263" i="1" s="1"/>
  <c r="K85" i="3" s="1"/>
  <c r="L85" i="3" s="1"/>
  <c r="H264" i="1"/>
  <c r="K264" i="1"/>
  <c r="L264" i="1" s="1"/>
  <c r="S264" i="1"/>
  <c r="T264" i="1" s="1"/>
  <c r="K84" i="3" s="1"/>
  <c r="H265" i="1"/>
  <c r="K265" i="1"/>
  <c r="L265" i="1" s="1"/>
  <c r="S265" i="1"/>
  <c r="T265" i="1" s="1"/>
  <c r="K83" i="3" s="1"/>
  <c r="H266" i="1"/>
  <c r="K266" i="1"/>
  <c r="L266" i="1" s="1"/>
  <c r="S266" i="1"/>
  <c r="T266" i="1" s="1"/>
  <c r="K126" i="3" s="1"/>
  <c r="L126" i="3" s="1"/>
  <c r="H267" i="1"/>
  <c r="K267" i="1"/>
  <c r="L267" i="1" s="1"/>
  <c r="S267" i="1"/>
  <c r="T267" i="1" s="1"/>
  <c r="K108" i="3" s="1"/>
  <c r="H268" i="1"/>
  <c r="L268" i="1"/>
  <c r="S268" i="1"/>
  <c r="T268" i="1" s="1"/>
  <c r="K110" i="3" s="1"/>
  <c r="H269" i="1"/>
  <c r="K269" i="1"/>
  <c r="L269" i="1" s="1"/>
  <c r="S269" i="1"/>
  <c r="T269" i="1" s="1"/>
  <c r="K109" i="3" s="1"/>
  <c r="L109" i="3" s="1"/>
  <c r="H270" i="1"/>
  <c r="K270" i="1"/>
  <c r="L270" i="1" s="1"/>
  <c r="S270" i="1"/>
  <c r="T270" i="1" s="1"/>
  <c r="K176" i="3" s="1"/>
  <c r="L176" i="3" s="1"/>
  <c r="H271" i="1"/>
  <c r="K271" i="1"/>
  <c r="L271" i="1" s="1"/>
  <c r="S271" i="1"/>
  <c r="T271" i="1" s="1"/>
  <c r="K558"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H276" i="1"/>
  <c r="K276" i="1"/>
  <c r="L276" i="1" s="1"/>
  <c r="S276" i="1"/>
  <c r="T276" i="1" s="1"/>
  <c r="K559" i="3" s="1"/>
  <c r="L559" i="3" s="1"/>
  <c r="H277" i="1"/>
  <c r="K277" i="1"/>
  <c r="L277" i="1" s="1"/>
  <c r="S277" i="1"/>
  <c r="T277" i="1" s="1"/>
  <c r="H278" i="1"/>
  <c r="K278" i="1"/>
  <c r="L278" i="1" s="1"/>
  <c r="S278" i="1"/>
  <c r="T278" i="1" s="1"/>
  <c r="K533" i="3" s="1"/>
  <c r="H279" i="1"/>
  <c r="K279" i="1"/>
  <c r="L279" i="1" s="1"/>
  <c r="S279" i="1"/>
  <c r="T279" i="1" s="1"/>
  <c r="K534" i="3" s="1"/>
  <c r="L534" i="3" s="1"/>
  <c r="H280" i="1"/>
  <c r="L280" i="1"/>
  <c r="S280" i="1"/>
  <c r="T280" i="1" s="1"/>
  <c r="H281" i="1"/>
  <c r="K281" i="1"/>
  <c r="L281" i="1" s="1"/>
  <c r="S281" i="1"/>
  <c r="T281" i="1" s="1"/>
  <c r="K130" i="3" s="1"/>
  <c r="L130" i="3" s="1"/>
  <c r="H282" i="1"/>
  <c r="K282" i="1"/>
  <c r="L282" i="1" s="1"/>
  <c r="S282" i="1"/>
  <c r="T282" i="1" s="1"/>
  <c r="H283" i="1"/>
  <c r="K283" i="1"/>
  <c r="L283" i="1" s="1"/>
  <c r="S283" i="1"/>
  <c r="T283" i="1" s="1"/>
  <c r="K445" i="3" s="1"/>
  <c r="L445" i="3" s="1"/>
  <c r="H284" i="1"/>
  <c r="K284" i="1"/>
  <c r="L284" i="1" s="1"/>
  <c r="S284" i="1"/>
  <c r="T284" i="1" s="1"/>
  <c r="K73" i="3" s="1"/>
  <c r="H285" i="1"/>
  <c r="L285" i="1"/>
  <c r="S285" i="1"/>
  <c r="T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L393" i="3" s="1"/>
  <c r="H290" i="1"/>
  <c r="K290" i="1"/>
  <c r="L290" i="1" s="1"/>
  <c r="S290" i="1"/>
  <c r="T290" i="1" s="1"/>
  <c r="K105" i="3" s="1"/>
  <c r="H291" i="1"/>
  <c r="K291" i="1"/>
  <c r="L291" i="1" s="1"/>
  <c r="S291" i="1"/>
  <c r="T291" i="1" s="1"/>
  <c r="K136" i="3" s="1"/>
  <c r="L136" i="3" s="1"/>
  <c r="H292" i="1"/>
  <c r="K292" i="1"/>
  <c r="L292" i="1" s="1"/>
  <c r="S292" i="1"/>
  <c r="T292" i="1" s="1"/>
  <c r="K75" i="3" s="1"/>
  <c r="H293" i="1"/>
  <c r="K293" i="1"/>
  <c r="L293" i="1" s="1"/>
  <c r="S293" i="1"/>
  <c r="T293" i="1" s="1"/>
  <c r="K76" i="3" s="1"/>
  <c r="L76" i="3" s="1"/>
  <c r="H294" i="1"/>
  <c r="K294" i="1"/>
  <c r="L294" i="1" s="1"/>
  <c r="S294" i="1"/>
  <c r="T294" i="1" s="1"/>
  <c r="K129" i="3" s="1"/>
  <c r="L129" i="3" s="1"/>
  <c r="H295" i="1"/>
  <c r="K295" i="1"/>
  <c r="L295" i="1" s="1"/>
  <c r="S295" i="1"/>
  <c r="T295" i="1" s="1"/>
  <c r="K587" i="3" s="1"/>
  <c r="H296" i="1"/>
  <c r="K296" i="1"/>
  <c r="L296" i="1" s="1"/>
  <c r="S296" i="1"/>
  <c r="T296" i="1" s="1"/>
  <c r="H297" i="1"/>
  <c r="K297" i="1"/>
  <c r="L297" i="1" s="1"/>
  <c r="S297" i="1"/>
  <c r="T297" i="1" s="1"/>
  <c r="H298" i="1"/>
  <c r="K298" i="1"/>
  <c r="L298" i="1" s="1"/>
  <c r="S298" i="1"/>
  <c r="T298" i="1" s="1"/>
  <c r="K68" i="3" s="1"/>
  <c r="H299" i="1"/>
  <c r="K299" i="1"/>
  <c r="L299" i="1" s="1"/>
  <c r="S299" i="1"/>
  <c r="T299" i="1" s="1"/>
  <c r="K441" i="3" s="1"/>
  <c r="H300" i="1"/>
  <c r="K300" i="1"/>
  <c r="L300" i="1" s="1"/>
  <c r="S300" i="1"/>
  <c r="T300" i="1" s="1"/>
  <c r="K443" i="3" s="1"/>
  <c r="H301" i="1"/>
  <c r="K301" i="1"/>
  <c r="L301" i="1" s="1"/>
  <c r="S301" i="1"/>
  <c r="T301" i="1" s="1"/>
  <c r="H302" i="1"/>
  <c r="K302" i="1"/>
  <c r="L302" i="1" s="1"/>
  <c r="S302" i="1"/>
  <c r="T302" i="1" s="1"/>
  <c r="K63" i="3" s="1"/>
  <c r="H303" i="1"/>
  <c r="K303" i="1"/>
  <c r="L303" i="1" s="1"/>
  <c r="S303" i="1"/>
  <c r="T303" i="1" s="1"/>
  <c r="K440" i="3" s="1"/>
  <c r="H304" i="1"/>
  <c r="K304" i="1"/>
  <c r="L304" i="1" s="1"/>
  <c r="S304" i="1"/>
  <c r="T304" i="1" s="1"/>
  <c r="K386" i="3" s="1"/>
  <c r="H305" i="1"/>
  <c r="K305" i="1"/>
  <c r="L305" i="1" s="1"/>
  <c r="S305" i="1"/>
  <c r="T305" i="1" s="1"/>
  <c r="K62" i="3" s="1"/>
  <c r="H306" i="1"/>
  <c r="K306" i="1"/>
  <c r="L306" i="1" s="1"/>
  <c r="S306" i="1"/>
  <c r="T306" i="1" s="1"/>
  <c r="K567" i="3" s="1"/>
  <c r="H307" i="1"/>
  <c r="K307" i="1"/>
  <c r="L307" i="1" s="1"/>
  <c r="S307" i="1"/>
  <c r="T307" i="1" s="1"/>
  <c r="K634" i="3" s="1"/>
  <c r="L634" i="3" s="1"/>
  <c r="H308" i="1"/>
  <c r="K308" i="1"/>
  <c r="L308" i="1" s="1"/>
  <c r="S308" i="1"/>
  <c r="T308" i="1" s="1"/>
  <c r="K568" i="3" s="1"/>
  <c r="H309" i="1"/>
  <c r="K309" i="1"/>
  <c r="L309" i="1" s="1"/>
  <c r="S309" i="1"/>
  <c r="T309" i="1" s="1"/>
  <c r="K58" i="3" s="1"/>
  <c r="H310" i="1"/>
  <c r="K310" i="1"/>
  <c r="L310" i="1" s="1"/>
  <c r="S310" i="1"/>
  <c r="T310" i="1" s="1"/>
  <c r="K57" i="3" s="1"/>
  <c r="H311" i="1"/>
  <c r="K311" i="1"/>
  <c r="L311" i="1" s="1"/>
  <c r="S311" i="1"/>
  <c r="T311" i="1" s="1"/>
  <c r="K56" i="3" s="1"/>
  <c r="L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H316" i="1"/>
  <c r="K316" i="1"/>
  <c r="L316" i="1" s="1"/>
  <c r="S316" i="1"/>
  <c r="T316" i="1" s="1"/>
  <c r="H317" i="1"/>
  <c r="K317" i="1"/>
  <c r="L317" i="1" s="1"/>
  <c r="S317" i="1"/>
  <c r="T317" i="1" s="1"/>
  <c r="H318" i="1"/>
  <c r="K318" i="1"/>
  <c r="L318" i="1" s="1"/>
  <c r="S318" i="1"/>
  <c r="T318" i="1" s="1"/>
  <c r="K114" i="3" s="1"/>
  <c r="L114" i="3" s="1"/>
  <c r="H319" i="1"/>
  <c r="K319" i="1"/>
  <c r="L319" i="1" s="1"/>
  <c r="S319" i="1"/>
  <c r="T319" i="1" s="1"/>
  <c r="K115" i="3" s="1"/>
  <c r="H320" i="1"/>
  <c r="K320" i="1"/>
  <c r="L320" i="1" s="1"/>
  <c r="S320" i="1"/>
  <c r="T320" i="1" s="1"/>
  <c r="K116" i="3" s="1"/>
  <c r="L116" i="3" s="1"/>
  <c r="H321" i="1"/>
  <c r="K321" i="1"/>
  <c r="L321" i="1" s="1"/>
  <c r="S321" i="1"/>
  <c r="T321" i="1" s="1"/>
  <c r="H322" i="1"/>
  <c r="K322" i="1"/>
  <c r="L322" i="1" s="1"/>
  <c r="S322" i="1"/>
  <c r="T322" i="1" s="1"/>
  <c r="K560" i="3" s="1"/>
  <c r="L560" i="3" s="1"/>
  <c r="H323" i="1"/>
  <c r="K323" i="1"/>
  <c r="S323" i="1"/>
  <c r="T323" i="1" s="1"/>
  <c r="K80" i="3" s="1"/>
  <c r="L80" i="3" s="1"/>
  <c r="H324" i="1"/>
  <c r="K324" i="1"/>
  <c r="L324" i="1" s="1"/>
  <c r="S324" i="1"/>
  <c r="T324" i="1" s="1"/>
  <c r="H325" i="1"/>
  <c r="L325" i="1"/>
  <c r="S325" i="1"/>
  <c r="T325" i="1" s="1"/>
  <c r="H326" i="1"/>
  <c r="K326" i="1"/>
  <c r="L326" i="1" s="1"/>
  <c r="S326" i="1"/>
  <c r="T326" i="1" s="1"/>
  <c r="K81" i="3" s="1"/>
  <c r="L81" i="3" s="1"/>
  <c r="H327" i="1"/>
  <c r="K327" i="1"/>
  <c r="L327" i="1" s="1"/>
  <c r="S327" i="1"/>
  <c r="T327" i="1" s="1"/>
  <c r="K82" i="3" s="1"/>
  <c r="L82" i="3" s="1"/>
  <c r="H328" i="1"/>
  <c r="L328" i="1"/>
  <c r="S328" i="1"/>
  <c r="T328" i="1" s="1"/>
  <c r="K107" i="3" s="1"/>
  <c r="H329" i="1"/>
  <c r="K329" i="1"/>
  <c r="L329" i="1" s="1"/>
  <c r="S329" i="1"/>
  <c r="T329" i="1" s="1"/>
  <c r="H330" i="1"/>
  <c r="K330" i="1"/>
  <c r="L330" i="1" s="1"/>
  <c r="S330" i="1"/>
  <c r="T330" i="1" s="1"/>
  <c r="H331" i="1"/>
  <c r="K331" i="1"/>
  <c r="L331" i="1" s="1"/>
  <c r="S331" i="1"/>
  <c r="T331" i="1" s="1"/>
  <c r="K432" i="3" s="1"/>
  <c r="H332" i="1"/>
  <c r="K332" i="1"/>
  <c r="L332" i="1" s="1"/>
  <c r="S332" i="1"/>
  <c r="T332" i="1" s="1"/>
  <c r="K450" i="3" s="1"/>
  <c r="H333" i="1"/>
  <c r="K333" i="1"/>
  <c r="L333" i="1" s="1"/>
  <c r="S333" i="1"/>
  <c r="T333" i="1" s="1"/>
  <c r="K449" i="3" s="1"/>
  <c r="L449" i="3" s="1"/>
  <c r="H334" i="1"/>
  <c r="K334" i="1"/>
  <c r="L334" i="1" s="1"/>
  <c r="S334" i="1"/>
  <c r="T334" i="1" s="1"/>
  <c r="K455" i="3" s="1"/>
  <c r="H335" i="1"/>
  <c r="K335" i="1"/>
  <c r="L335" i="1" s="1"/>
  <c r="S335" i="1"/>
  <c r="T335" i="1" s="1"/>
  <c r="H336" i="1"/>
  <c r="K336" i="1"/>
  <c r="L336" i="1" s="1"/>
  <c r="S336" i="1"/>
  <c r="T336" i="1" s="1"/>
  <c r="K544" i="3" s="1"/>
  <c r="H337" i="1"/>
  <c r="K337" i="1"/>
  <c r="L337" i="1" s="1"/>
  <c r="S337" i="1"/>
  <c r="T337" i="1" s="1"/>
  <c r="H338" i="1"/>
  <c r="K338" i="1"/>
  <c r="L338" i="1" s="1"/>
  <c r="S338" i="1"/>
  <c r="T338" i="1" s="1"/>
  <c r="K306" i="3" s="1"/>
  <c r="H339" i="1"/>
  <c r="K339" i="1"/>
  <c r="L339" i="1" s="1"/>
  <c r="S339" i="1"/>
  <c r="T339" i="1" s="1"/>
  <c r="H340" i="1"/>
  <c r="K340" i="1"/>
  <c r="L340" i="1" s="1"/>
  <c r="S340" i="1"/>
  <c r="T340" i="1" s="1"/>
  <c r="H341" i="1"/>
  <c r="K341" i="1"/>
  <c r="L341" i="1" s="1"/>
  <c r="S341" i="1"/>
  <c r="T341" i="1" s="1"/>
  <c r="H342" i="1"/>
  <c r="K342" i="1"/>
  <c r="L342" i="1" s="1"/>
  <c r="S342" i="1"/>
  <c r="T342" i="1" s="1"/>
  <c r="H343" i="1"/>
  <c r="K343" i="1"/>
  <c r="L343" i="1" s="1"/>
  <c r="S343" i="1"/>
  <c r="T343" i="1" s="1"/>
  <c r="K456" i="3" s="1"/>
  <c r="H344" i="1"/>
  <c r="K344" i="1"/>
  <c r="L344" i="1" s="1"/>
  <c r="S344" i="1"/>
  <c r="T344" i="1" s="1"/>
  <c r="K132" i="3" s="1"/>
  <c r="H345" i="1"/>
  <c r="K345" i="1"/>
  <c r="L345" i="1" s="1"/>
  <c r="S345" i="1"/>
  <c r="T345" i="1" s="1"/>
  <c r="K570" i="3" s="1"/>
  <c r="L570" i="3" s="1"/>
  <c r="H346" i="1"/>
  <c r="K346" i="1"/>
  <c r="H347" i="1"/>
  <c r="K347" i="1"/>
  <c r="L347" i="1" s="1"/>
  <c r="S347" i="1"/>
  <c r="T347" i="1" s="1"/>
  <c r="H348" i="1"/>
  <c r="K348" i="1"/>
  <c r="L348" i="1" s="1"/>
  <c r="S348" i="1"/>
  <c r="T348" i="1" s="1"/>
  <c r="K177" i="3" s="1"/>
  <c r="L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9" i="3" s="1"/>
  <c r="H353" i="1"/>
  <c r="K353" i="1"/>
  <c r="L353" i="1" s="1"/>
  <c r="S353" i="1"/>
  <c r="T353" i="1" s="1"/>
  <c r="K437" i="3" s="1"/>
  <c r="H354" i="1"/>
  <c r="K354" i="1"/>
  <c r="L354" i="1" s="1"/>
  <c r="S354" i="1"/>
  <c r="T354" i="1" s="1"/>
  <c r="H355" i="1"/>
  <c r="K355" i="1"/>
  <c r="L355" i="1" s="1"/>
  <c r="S355" i="1"/>
  <c r="T355" i="1" s="1"/>
  <c r="H356" i="1"/>
  <c r="K356" i="1"/>
  <c r="L356" i="1" s="1"/>
  <c r="S356" i="1"/>
  <c r="T356" i="1" s="1"/>
  <c r="H357" i="1"/>
  <c r="K357" i="1"/>
  <c r="L357" i="1" s="1"/>
  <c r="S357" i="1"/>
  <c r="T357" i="1" s="1"/>
  <c r="K606" i="3" s="1"/>
  <c r="H358" i="1"/>
  <c r="K358" i="1"/>
  <c r="L358" i="1" s="1"/>
  <c r="S358" i="1"/>
  <c r="T358" i="1" s="1"/>
  <c r="K676" i="3" s="1"/>
  <c r="H359" i="1"/>
  <c r="K359" i="1"/>
  <c r="L359" i="1" s="1"/>
  <c r="S359" i="1"/>
  <c r="T359" i="1" s="1"/>
  <c r="K484" i="3" s="1"/>
  <c r="L484" i="3" s="1"/>
  <c r="H360" i="1"/>
  <c r="K360" i="1"/>
  <c r="L360" i="1" s="1"/>
  <c r="S360" i="1"/>
  <c r="T360" i="1" s="1"/>
  <c r="K303" i="3" s="1"/>
  <c r="H361" i="1"/>
  <c r="K361" i="1"/>
  <c r="L361" i="1" s="1"/>
  <c r="S361" i="1"/>
  <c r="T361" i="1" s="1"/>
  <c r="H362" i="1"/>
  <c r="K362" i="1"/>
  <c r="L362" i="1" s="1"/>
  <c r="S362" i="1"/>
  <c r="T362" i="1" s="1"/>
  <c r="H363" i="1"/>
  <c r="K363" i="1"/>
  <c r="L363" i="1" s="1"/>
  <c r="S363" i="1"/>
  <c r="T363" i="1" s="1"/>
  <c r="H364" i="1"/>
  <c r="K364" i="1"/>
  <c r="L364" i="1" s="1"/>
  <c r="S364" i="1"/>
  <c r="T364" i="1" s="1"/>
  <c r="H365" i="1"/>
  <c r="K365" i="1"/>
  <c r="L365" i="1" s="1"/>
  <c r="S365" i="1"/>
  <c r="T365" i="1" s="1"/>
  <c r="H366" i="1"/>
  <c r="K366" i="1"/>
  <c r="L366" i="1" s="1"/>
  <c r="S366" i="1"/>
  <c r="T366" i="1" s="1"/>
  <c r="K182" i="3" s="1"/>
  <c r="L182" i="3" s="1"/>
  <c r="H367" i="1"/>
  <c r="K367" i="1"/>
  <c r="L367" i="1" s="1"/>
  <c r="S367" i="1"/>
  <c r="T367" i="1" s="1"/>
  <c r="H368" i="1"/>
  <c r="L368" i="1"/>
  <c r="S368" i="1"/>
  <c r="T368" i="1" s="1"/>
  <c r="H369" i="1"/>
  <c r="K369" i="1"/>
  <c r="L369" i="1" s="1"/>
  <c r="S369" i="1"/>
  <c r="T369" i="1" s="1"/>
  <c r="K492" i="3" s="1"/>
  <c r="H370" i="1"/>
  <c r="K370" i="1"/>
  <c r="L370" i="1" s="1"/>
  <c r="S370" i="1"/>
  <c r="T370" i="1" s="1"/>
  <c r="H371" i="1"/>
  <c r="K371" i="1"/>
  <c r="L371" i="1" s="1"/>
  <c r="S371" i="1"/>
  <c r="T371" i="1" s="1"/>
  <c r="H372" i="1"/>
  <c r="K372" i="1"/>
  <c r="L372" i="1" s="1"/>
  <c r="S372" i="1"/>
  <c r="T372" i="1" s="1"/>
  <c r="H373" i="1"/>
  <c r="K373" i="1"/>
  <c r="L373" i="1" s="1"/>
  <c r="S373" i="1"/>
  <c r="T373" i="1" s="1"/>
  <c r="K543" i="3" s="1"/>
  <c r="H374" i="1"/>
  <c r="K374" i="1"/>
  <c r="L374" i="1" s="1"/>
  <c r="S374" i="1"/>
  <c r="T374" i="1" s="1"/>
  <c r="H375" i="1"/>
  <c r="K375" i="1"/>
  <c r="L375" i="1" s="1"/>
  <c r="S375" i="1"/>
  <c r="T375" i="1" s="1"/>
  <c r="H376" i="1"/>
  <c r="K376" i="1"/>
  <c r="L376" i="1" s="1"/>
  <c r="S376" i="1"/>
  <c r="T376" i="1" s="1"/>
  <c r="K571" i="3" s="1"/>
  <c r="H377" i="1"/>
  <c r="L377" i="1"/>
  <c r="S377" i="1"/>
  <c r="T377" i="1" s="1"/>
  <c r="H378" i="1"/>
  <c r="K378" i="1"/>
  <c r="L378" i="1" s="1"/>
  <c r="S378" i="1"/>
  <c r="T378" i="1" s="1"/>
  <c r="K385" i="3" s="1"/>
  <c r="H379" i="1"/>
  <c r="K379" i="1"/>
  <c r="L379" i="1" s="1"/>
  <c r="S379" i="1"/>
  <c r="T379" i="1" s="1"/>
  <c r="K348" i="3" s="1"/>
  <c r="H380" i="1"/>
  <c r="K380" i="1"/>
  <c r="L380" i="1" s="1"/>
  <c r="S380" i="1"/>
  <c r="T380" i="1" s="1"/>
  <c r="H381" i="1"/>
  <c r="K381" i="1"/>
  <c r="L381" i="1" s="1"/>
  <c r="S381" i="1"/>
  <c r="T381" i="1" s="1"/>
  <c r="H382" i="1"/>
  <c r="K382" i="1"/>
  <c r="L382" i="1" s="1"/>
  <c r="S382" i="1"/>
  <c r="T382" i="1" s="1"/>
  <c r="K438" i="3" s="1"/>
  <c r="L438" i="3" s="1"/>
  <c r="H383" i="1"/>
  <c r="K383" i="1"/>
  <c r="L383" i="1" s="1"/>
  <c r="S383" i="1"/>
  <c r="T383" i="1" s="1"/>
  <c r="H384" i="1"/>
  <c r="K384" i="1"/>
  <c r="L384" i="1" s="1"/>
  <c r="S384" i="1"/>
  <c r="T384" i="1" s="1"/>
  <c r="K260" i="3" s="1"/>
  <c r="H385" i="1"/>
  <c r="K385" i="1"/>
  <c r="L385" i="1" s="1"/>
  <c r="S385" i="1"/>
  <c r="T385" i="1" s="1"/>
  <c r="H386" i="1"/>
  <c r="K386" i="1"/>
  <c r="L386" i="1" s="1"/>
  <c r="S386" i="1"/>
  <c r="T386" i="1" s="1"/>
  <c r="H387" i="1"/>
  <c r="K387" i="1"/>
  <c r="L387" i="1" s="1"/>
  <c r="S387" i="1"/>
  <c r="T387" i="1" s="1"/>
  <c r="H388" i="1"/>
  <c r="K388" i="1"/>
  <c r="L388" i="1" s="1"/>
  <c r="S388" i="1"/>
  <c r="T388" i="1" s="1"/>
  <c r="H389" i="1"/>
  <c r="K389" i="1"/>
  <c r="L389" i="1" s="1"/>
  <c r="S389" i="1"/>
  <c r="T389" i="1" s="1"/>
  <c r="H390" i="1"/>
  <c r="K390" i="1"/>
  <c r="L390" i="1" s="1"/>
  <c r="S390" i="1"/>
  <c r="T390" i="1" s="1"/>
  <c r="H391" i="1"/>
  <c r="K391" i="1"/>
  <c r="L391" i="1" s="1"/>
  <c r="S391" i="1"/>
  <c r="T391" i="1" s="1"/>
  <c r="H392" i="1"/>
  <c r="K392" i="1"/>
  <c r="L392" i="1" s="1"/>
  <c r="S392" i="1"/>
  <c r="T392" i="1" s="1"/>
  <c r="H393" i="1"/>
  <c r="K393" i="1"/>
  <c r="L393" i="1" s="1"/>
  <c r="S393" i="1"/>
  <c r="T393" i="1" s="1"/>
  <c r="H394" i="1"/>
  <c r="K394" i="1"/>
  <c r="L394" i="1" s="1"/>
  <c r="S394" i="1"/>
  <c r="T394" i="1" s="1"/>
  <c r="H395" i="1"/>
  <c r="K395" i="1"/>
  <c r="L395" i="1" s="1"/>
  <c r="S395" i="1"/>
  <c r="T395" i="1" s="1"/>
  <c r="K590" i="3" s="1"/>
  <c r="H396" i="1"/>
  <c r="K396" i="1"/>
  <c r="L396" i="1" s="1"/>
  <c r="S396" i="1"/>
  <c r="T396" i="1" s="1"/>
  <c r="K591" i="3" s="1"/>
  <c r="H397" i="1"/>
  <c r="K397" i="1"/>
  <c r="L397" i="1" s="1"/>
  <c r="S397" i="1"/>
  <c r="T397" i="1" s="1"/>
  <c r="H398" i="1"/>
  <c r="K398" i="1"/>
  <c r="L398" i="1" s="1"/>
  <c r="S398" i="1"/>
  <c r="T398" i="1" s="1"/>
  <c r="K302" i="3" s="1"/>
  <c r="L302" i="3" s="1"/>
  <c r="H399" i="1"/>
  <c r="K399" i="1"/>
  <c r="L399" i="1" s="1"/>
  <c r="S399" i="1"/>
  <c r="T399" i="1" s="1"/>
  <c r="K545" i="3" s="1"/>
  <c r="L545" i="3" s="1"/>
  <c r="H400" i="1"/>
  <c r="K400" i="1"/>
  <c r="L400" i="1" s="1"/>
  <c r="S400" i="1"/>
  <c r="T400" i="1" s="1"/>
  <c r="H401" i="1"/>
  <c r="K401" i="1"/>
  <c r="L401" i="1" s="1"/>
  <c r="S401" i="1"/>
  <c r="T401" i="1" s="1"/>
  <c r="H402" i="1"/>
  <c r="K402" i="1"/>
  <c r="L402" i="1" s="1"/>
  <c r="S402" i="1"/>
  <c r="T402" i="1" s="1"/>
  <c r="H403" i="1"/>
  <c r="K403" i="1"/>
  <c r="L403" i="1" s="1"/>
  <c r="S403" i="1"/>
  <c r="T403" i="1" s="1"/>
  <c r="K504" i="3" s="1"/>
  <c r="H404" i="1"/>
  <c r="K404" i="1"/>
  <c r="L404" i="1" s="1"/>
  <c r="S404" i="1"/>
  <c r="T404" i="1" s="1"/>
  <c r="K463" i="3" s="1"/>
  <c r="H405" i="1"/>
  <c r="K405" i="1"/>
  <c r="L405" i="1" s="1"/>
  <c r="S405" i="1"/>
  <c r="T405" i="1" s="1"/>
  <c r="H406" i="1"/>
  <c r="K406" i="1"/>
  <c r="L406" i="1" s="1"/>
  <c r="S406" i="1"/>
  <c r="T406" i="1" s="1"/>
  <c r="H407" i="1"/>
  <c r="K407" i="1"/>
  <c r="L407" i="1" s="1"/>
  <c r="S407" i="1"/>
  <c r="T407" i="1" s="1"/>
  <c r="K288" i="3" s="1"/>
  <c r="H408" i="1"/>
  <c r="K408" i="1"/>
  <c r="L408" i="1" s="1"/>
  <c r="S408" i="1"/>
  <c r="T408" i="1" s="1"/>
  <c r="H409" i="1"/>
  <c r="K409" i="1"/>
  <c r="L409" i="1" s="1"/>
  <c r="S409" i="1"/>
  <c r="T409" i="1" s="1"/>
  <c r="H410" i="1"/>
  <c r="K410" i="1"/>
  <c r="L410" i="1" s="1"/>
  <c r="S410" i="1"/>
  <c r="T410" i="1" s="1"/>
  <c r="H411" i="1"/>
  <c r="K411" i="1"/>
  <c r="L411" i="1" s="1"/>
  <c r="S411" i="1"/>
  <c r="T411" i="1" s="1"/>
  <c r="H412" i="1"/>
  <c r="K412" i="1"/>
  <c r="L412" i="1" s="1"/>
  <c r="S412" i="1"/>
  <c r="T412" i="1" s="1"/>
  <c r="K430" i="3" s="1"/>
  <c r="H413" i="1"/>
  <c r="K413" i="1"/>
  <c r="L413" i="1" s="1"/>
  <c r="S413" i="1"/>
  <c r="T413" i="1" s="1"/>
  <c r="H414" i="1"/>
  <c r="K414" i="1"/>
  <c r="L414" i="1" s="1"/>
  <c r="S414" i="1"/>
  <c r="T414" i="1" s="1"/>
  <c r="H415" i="1"/>
  <c r="K415" i="1"/>
  <c r="L415" i="1" s="1"/>
  <c r="S415" i="1"/>
  <c r="T415" i="1" s="1"/>
  <c r="K677" i="3" s="1"/>
  <c r="H416" i="1"/>
  <c r="K416" i="1"/>
  <c r="L416" i="1" s="1"/>
  <c r="S416" i="1"/>
  <c r="T416" i="1" s="1"/>
  <c r="H417" i="1"/>
  <c r="K417" i="1"/>
  <c r="L417" i="1" s="1"/>
  <c r="S417" i="1"/>
  <c r="T417" i="1" s="1"/>
  <c r="K253" i="3" s="1"/>
  <c r="H418" i="1"/>
  <c r="K418" i="1"/>
  <c r="L418" i="1" s="1"/>
  <c r="S418" i="1"/>
  <c r="T418" i="1" s="1"/>
  <c r="K254" i="3" s="1"/>
  <c r="H419" i="1"/>
  <c r="K419" i="1"/>
  <c r="L419" i="1" s="1"/>
  <c r="S419" i="1"/>
  <c r="T419" i="1" s="1"/>
  <c r="K384" i="3" s="1"/>
  <c r="L384" i="3" s="1"/>
  <c r="H420" i="1"/>
  <c r="K420" i="1"/>
  <c r="L420" i="1" s="1"/>
  <c r="S420" i="1"/>
  <c r="T420" i="1" s="1"/>
  <c r="H421" i="1"/>
  <c r="K421" i="1"/>
  <c r="L421" i="1" s="1"/>
  <c r="S421" i="1"/>
  <c r="T421" i="1" s="1"/>
  <c r="H422" i="1"/>
  <c r="K422" i="1"/>
  <c r="L422" i="1" s="1"/>
  <c r="S422" i="1"/>
  <c r="T422" i="1" s="1"/>
  <c r="K273" i="3" s="1"/>
  <c r="H423" i="1"/>
  <c r="K423" i="1"/>
  <c r="L423" i="1" s="1"/>
  <c r="S423" i="1"/>
  <c r="T423" i="1" s="1"/>
  <c r="K151" i="3" s="1"/>
  <c r="L151" i="3" s="1"/>
  <c r="H424" i="1"/>
  <c r="K424" i="1"/>
  <c r="L424" i="1" s="1"/>
  <c r="S424" i="1"/>
  <c r="T424" i="1" s="1"/>
  <c r="K580" i="3" s="1"/>
  <c r="H425" i="1"/>
  <c r="K425" i="1"/>
  <c r="L425" i="1" s="1"/>
  <c r="S425" i="1"/>
  <c r="T425" i="1" s="1"/>
  <c r="H426" i="1"/>
  <c r="K426" i="1"/>
  <c r="L426" i="1" s="1"/>
  <c r="S426" i="1"/>
  <c r="T426" i="1" s="1"/>
  <c r="K170" i="3" s="1"/>
  <c r="H427" i="1"/>
  <c r="K427" i="1"/>
  <c r="L427" i="1" s="1"/>
  <c r="S427" i="1"/>
  <c r="T427" i="1" s="1"/>
  <c r="K310" i="3" s="1"/>
  <c r="H428" i="1"/>
  <c r="K428" i="1"/>
  <c r="L428" i="1" s="1"/>
  <c r="S428" i="1"/>
  <c r="T428" i="1" s="1"/>
  <c r="K222" i="3" s="1"/>
  <c r="L222" i="3" s="1"/>
  <c r="H429" i="1"/>
  <c r="K429" i="1"/>
  <c r="L429" i="1" s="1"/>
  <c r="S429" i="1"/>
  <c r="T429" i="1" s="1"/>
  <c r="H430" i="1"/>
  <c r="K430" i="1"/>
  <c r="L430" i="1" s="1"/>
  <c r="S430" i="1"/>
  <c r="T430" i="1" s="1"/>
  <c r="K616" i="3" s="1"/>
  <c r="H431" i="1"/>
  <c r="K431" i="1"/>
  <c r="L431" i="1" s="1"/>
  <c r="S431" i="1"/>
  <c r="T431" i="1" s="1"/>
  <c r="K465" i="3" s="1"/>
  <c r="H432" i="1"/>
  <c r="K432" i="1"/>
  <c r="L432" i="1" s="1"/>
  <c r="S432" i="1"/>
  <c r="T432" i="1" s="1"/>
  <c r="K311" i="3" s="1"/>
  <c r="H433" i="1"/>
  <c r="K433" i="1"/>
  <c r="L433" i="1" s="1"/>
  <c r="S433" i="1"/>
  <c r="T433" i="1" s="1"/>
  <c r="K328" i="3" s="1"/>
  <c r="L328" i="3" s="1"/>
  <c r="H434" i="1"/>
  <c r="K434" i="1"/>
  <c r="L434" i="1" s="1"/>
  <c r="S434" i="1"/>
  <c r="T434" i="1" s="1"/>
  <c r="K150" i="3" s="1"/>
  <c r="H435" i="1"/>
  <c r="K435" i="1"/>
  <c r="L435" i="1" s="1"/>
  <c r="S435" i="1"/>
  <c r="T435" i="1" s="1"/>
  <c r="K193" i="3" s="1"/>
  <c r="H436" i="1"/>
  <c r="K436" i="1"/>
  <c r="L436" i="1" s="1"/>
  <c r="S436" i="1"/>
  <c r="T436" i="1" s="1"/>
  <c r="K322" i="3" s="1"/>
  <c r="L322" i="3" s="1"/>
  <c r="H437" i="1"/>
  <c r="K437" i="1"/>
  <c r="L437" i="1" s="1"/>
  <c r="S437" i="1"/>
  <c r="T437" i="1" s="1"/>
  <c r="K159" i="3" s="1"/>
  <c r="L159" i="3" s="1"/>
  <c r="H438" i="1"/>
  <c r="K438" i="1"/>
  <c r="L438" i="1" s="1"/>
  <c r="S438" i="1"/>
  <c r="T438" i="1" s="1"/>
  <c r="K564" i="3" s="1"/>
  <c r="H439" i="1"/>
  <c r="K439" i="1"/>
  <c r="L439" i="1" s="1"/>
  <c r="S439" i="1"/>
  <c r="T439" i="1" s="1"/>
  <c r="K338" i="3" s="1"/>
  <c r="L338" i="3" s="1"/>
  <c r="H440" i="1"/>
  <c r="K440" i="1"/>
  <c r="L440" i="1" s="1"/>
  <c r="S440" i="1"/>
  <c r="T440" i="1" s="1"/>
  <c r="K375" i="3" s="1"/>
  <c r="H441" i="1"/>
  <c r="K441" i="1"/>
  <c r="L441" i="1" s="1"/>
  <c r="S441" i="1"/>
  <c r="T441" i="1" s="1"/>
  <c r="K194" i="3" s="1"/>
  <c r="H442" i="1"/>
  <c r="K442" i="1"/>
  <c r="L442" i="1" s="1"/>
  <c r="S442" i="1"/>
  <c r="T442" i="1" s="1"/>
  <c r="K399" i="3" s="1"/>
  <c r="L399" i="3" s="1"/>
  <c r="H443" i="1"/>
  <c r="K443" i="1"/>
  <c r="L443" i="1" s="1"/>
  <c r="S443" i="1"/>
  <c r="T443" i="1" s="1"/>
  <c r="K214" i="3" s="1"/>
  <c r="L214" i="3" s="1"/>
  <c r="H444" i="1"/>
  <c r="K444" i="1"/>
  <c r="L444" i="1" s="1"/>
  <c r="S444" i="1"/>
  <c r="T444" i="1" s="1"/>
  <c r="H445" i="1"/>
  <c r="K445" i="1"/>
  <c r="L445" i="1" s="1"/>
  <c r="S445" i="1"/>
  <c r="T445" i="1" s="1"/>
  <c r="K436" i="3" s="1"/>
  <c r="H446" i="1"/>
  <c r="K446" i="1"/>
  <c r="L446" i="1" s="1"/>
  <c r="S446" i="1"/>
  <c r="T446" i="1" s="1"/>
  <c r="K593" i="3" s="1"/>
  <c r="H447" i="1"/>
  <c r="K447" i="1"/>
  <c r="L447" i="1" s="1"/>
  <c r="S447" i="1"/>
  <c r="T447" i="1" s="1"/>
  <c r="H448" i="1"/>
  <c r="K448" i="1"/>
  <c r="L448" i="1" s="1"/>
  <c r="S448" i="1"/>
  <c r="T448" i="1" s="1"/>
  <c r="K228" i="3" s="1"/>
  <c r="H449" i="1"/>
  <c r="K449" i="1"/>
  <c r="L449" i="1" s="1"/>
  <c r="S449" i="1"/>
  <c r="T449" i="1" s="1"/>
  <c r="H450" i="1"/>
  <c r="K450" i="1"/>
  <c r="L450" i="1" s="1"/>
  <c r="S450" i="1"/>
  <c r="T450" i="1" s="1"/>
  <c r="H451" i="1"/>
  <c r="K451" i="1"/>
  <c r="L451" i="1" s="1"/>
  <c r="S451" i="1"/>
  <c r="T451" i="1" s="1"/>
  <c r="K460" i="3" s="1"/>
  <c r="H452" i="1"/>
  <c r="K452" i="1"/>
  <c r="L452" i="1" s="1"/>
  <c r="S452" i="1"/>
  <c r="T452" i="1" s="1"/>
  <c r="K166" i="3" s="1"/>
  <c r="L166" i="3" s="1"/>
  <c r="H453" i="1"/>
  <c r="K453" i="1"/>
  <c r="L453" i="1" s="1"/>
  <c r="S453" i="1"/>
  <c r="T453" i="1" s="1"/>
  <c r="K213" i="3" s="1"/>
  <c r="H454" i="1"/>
  <c r="K454" i="1"/>
  <c r="L454" i="1" s="1"/>
  <c r="S454" i="1"/>
  <c r="T454" i="1" s="1"/>
  <c r="K565" i="3" s="1"/>
  <c r="H455" i="1"/>
  <c r="K455" i="1"/>
  <c r="L455" i="1" s="1"/>
  <c r="S455" i="1"/>
  <c r="T455" i="1" s="1"/>
  <c r="H456" i="1"/>
  <c r="K456" i="1"/>
  <c r="L456" i="1" s="1"/>
  <c r="S456" i="1"/>
  <c r="T456" i="1" s="1"/>
  <c r="K272" i="3" s="1"/>
  <c r="L272" i="3" s="1"/>
  <c r="H457" i="1"/>
  <c r="K457" i="1"/>
  <c r="L457" i="1" s="1"/>
  <c r="S457" i="1"/>
  <c r="T457" i="1" s="1"/>
  <c r="K309" i="3" s="1"/>
  <c r="L309" i="3" s="1"/>
  <c r="H458" i="1"/>
  <c r="K458" i="1"/>
  <c r="L458" i="1" s="1"/>
  <c r="S458" i="1"/>
  <c r="T458" i="1" s="1"/>
  <c r="H459" i="1"/>
  <c r="K459" i="1"/>
  <c r="L459" i="1" s="1"/>
  <c r="S459" i="1"/>
  <c r="T459" i="1" s="1"/>
  <c r="K246" i="3" s="1"/>
  <c r="L246" i="3" s="1"/>
  <c r="H460" i="1"/>
  <c r="K460" i="1"/>
  <c r="L460" i="1" s="1"/>
  <c r="S460" i="1"/>
  <c r="T460" i="1" s="1"/>
  <c r="K163" i="3" s="1"/>
  <c r="H461" i="1"/>
  <c r="K461" i="1"/>
  <c r="L461" i="1" s="1"/>
  <c r="S461" i="1"/>
  <c r="T461" i="1" s="1"/>
  <c r="H462" i="1"/>
  <c r="K462" i="1"/>
  <c r="L462" i="1" s="1"/>
  <c r="S462" i="1"/>
  <c r="T462" i="1" s="1"/>
  <c r="K266" i="3" s="1"/>
  <c r="L266" i="3" s="1"/>
  <c r="H463" i="1"/>
  <c r="K463" i="1"/>
  <c r="L463" i="1" s="1"/>
  <c r="S463" i="1"/>
  <c r="T463" i="1" s="1"/>
  <c r="K687" i="3" s="1"/>
  <c r="H464" i="1"/>
  <c r="K464" i="1"/>
  <c r="L464" i="1" s="1"/>
  <c r="S464" i="1"/>
  <c r="T464" i="1" s="1"/>
  <c r="H465" i="1"/>
  <c r="K465" i="1"/>
  <c r="L465" i="1" s="1"/>
  <c r="S465" i="1"/>
  <c r="T465" i="1" s="1"/>
  <c r="K562" i="3" s="1"/>
  <c r="H466" i="1"/>
  <c r="K466" i="1"/>
  <c r="L466" i="1" s="1"/>
  <c r="S466" i="1"/>
  <c r="T466" i="1" s="1"/>
  <c r="K563" i="3" s="1"/>
  <c r="L563" i="3" s="1"/>
  <c r="H467" i="1"/>
  <c r="K467" i="1"/>
  <c r="L467" i="1" s="1"/>
  <c r="S467" i="1"/>
  <c r="T467" i="1" s="1"/>
  <c r="H468" i="1"/>
  <c r="K468" i="1"/>
  <c r="L468" i="1" s="1"/>
  <c r="S468" i="1"/>
  <c r="T468" i="1" s="1"/>
  <c r="K340" i="3" s="1"/>
  <c r="H469" i="1"/>
  <c r="K469" i="1"/>
  <c r="L469" i="1" s="1"/>
  <c r="S469" i="1"/>
  <c r="T469" i="1" s="1"/>
  <c r="K92" i="3" s="1"/>
  <c r="H470" i="1"/>
  <c r="K470" i="1"/>
  <c r="L470" i="1" s="1"/>
  <c r="S470" i="1"/>
  <c r="T470" i="1" s="1"/>
  <c r="K247" i="3" s="1"/>
  <c r="L247" i="3" s="1"/>
  <c r="H471" i="1"/>
  <c r="K471" i="1"/>
  <c r="L471" i="1" s="1"/>
  <c r="S471" i="1"/>
  <c r="T471" i="1" s="1"/>
  <c r="K157" i="3" s="1"/>
  <c r="H472" i="1"/>
  <c r="K472" i="1"/>
  <c r="L472" i="1" s="1"/>
  <c r="S472" i="1"/>
  <c r="T472" i="1" s="1"/>
  <c r="K572"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H477" i="1"/>
  <c r="K477" i="1"/>
  <c r="L477" i="1" s="1"/>
  <c r="S477" i="1"/>
  <c r="T477" i="1" s="1"/>
  <c r="K495" i="3" s="1"/>
  <c r="L495" i="3" s="1"/>
  <c r="H478" i="1"/>
  <c r="K478" i="1"/>
  <c r="L478" i="1" s="1"/>
  <c r="S478" i="1"/>
  <c r="T478" i="1" s="1"/>
  <c r="K578" i="3" s="1"/>
  <c r="H479" i="1"/>
  <c r="L479" i="1"/>
  <c r="S479" i="1"/>
  <c r="T479" i="1" s="1"/>
  <c r="K561" i="3" s="1"/>
  <c r="H480" i="1"/>
  <c r="K480" i="1"/>
  <c r="L480" i="1" s="1"/>
  <c r="S480" i="1"/>
  <c r="T480" i="1" s="1"/>
  <c r="K209" i="3" s="1"/>
  <c r="L209" i="3" s="1"/>
  <c r="H481" i="1"/>
  <c r="K481" i="1"/>
  <c r="L481" i="1" s="1"/>
  <c r="S481" i="1"/>
  <c r="T481" i="1" s="1"/>
  <c r="H482" i="1"/>
  <c r="K482" i="1"/>
  <c r="L482" i="1" s="1"/>
  <c r="S482" i="1"/>
  <c r="T482" i="1" s="1"/>
  <c r="K154" i="3" s="1"/>
  <c r="H483" i="1"/>
  <c r="K483" i="1"/>
  <c r="L483" i="1" s="1"/>
  <c r="S483" i="1"/>
  <c r="T483" i="1" s="1"/>
  <c r="K518" i="3" s="1"/>
  <c r="H484" i="1"/>
  <c r="K484" i="1"/>
  <c r="L484" i="1" s="1"/>
  <c r="S484" i="1"/>
  <c r="T484" i="1" s="1"/>
  <c r="K171" i="3" s="1"/>
  <c r="L171" i="3" s="1"/>
  <c r="H485" i="1"/>
  <c r="K485" i="1"/>
  <c r="L485" i="1" s="1"/>
  <c r="S485" i="1"/>
  <c r="T485" i="1" s="1"/>
  <c r="K153" i="3" s="1"/>
  <c r="H486" i="1"/>
  <c r="K486" i="1"/>
  <c r="L486" i="1" s="1"/>
  <c r="S486" i="1"/>
  <c r="T486" i="1" s="1"/>
  <c r="K422" i="3" s="1"/>
  <c r="H487" i="1"/>
  <c r="K487" i="1"/>
  <c r="L487" i="1" s="1"/>
  <c r="S487" i="1"/>
  <c r="T487" i="1" s="1"/>
  <c r="H488" i="1"/>
  <c r="K488" i="1"/>
  <c r="L488" i="1" s="1"/>
  <c r="S488" i="1"/>
  <c r="T488" i="1" s="1"/>
  <c r="H489" i="1"/>
  <c r="K489" i="1"/>
  <c r="L489" i="1" s="1"/>
  <c r="S489" i="1"/>
  <c r="T489" i="1" s="1"/>
  <c r="K466" i="3" s="1"/>
  <c r="H490" i="1"/>
  <c r="K490" i="1"/>
  <c r="L490" i="1" s="1"/>
  <c r="S490" i="1"/>
  <c r="T490" i="1" s="1"/>
  <c r="K573" i="3" s="1"/>
  <c r="L573" i="3" s="1"/>
  <c r="H491" i="1"/>
  <c r="K491" i="1"/>
  <c r="L491" i="1" s="1"/>
  <c r="S491" i="1"/>
  <c r="T491" i="1" s="1"/>
  <c r="K156" i="3" s="1"/>
  <c r="L156" i="3" s="1"/>
  <c r="H492" i="1"/>
  <c r="K492" i="1"/>
  <c r="L492" i="1" s="1"/>
  <c r="S492" i="1"/>
  <c r="T492" i="1" s="1"/>
  <c r="K620" i="3" s="1"/>
  <c r="L620" i="3" s="1"/>
  <c r="H493" i="1"/>
  <c r="K493" i="1"/>
  <c r="L493" i="1" s="1"/>
  <c r="S493" i="1"/>
  <c r="T493" i="1" s="1"/>
  <c r="K644" i="3" s="1"/>
  <c r="H494" i="1"/>
  <c r="L494" i="1"/>
  <c r="S494" i="1"/>
  <c r="T494" i="1" s="1"/>
  <c r="K487" i="3" s="1"/>
  <c r="H495" i="1"/>
  <c r="K495" i="1"/>
  <c r="L495" i="1" s="1"/>
  <c r="S495" i="1"/>
  <c r="T495" i="1" s="1"/>
  <c r="K155" i="3" s="1"/>
  <c r="H496" i="1"/>
  <c r="K496" i="1"/>
  <c r="L496" i="1" s="1"/>
  <c r="S496" i="1"/>
  <c r="T496" i="1" s="1"/>
  <c r="K486" i="3" s="1"/>
  <c r="H497" i="1"/>
  <c r="K497" i="1"/>
  <c r="L497" i="1" s="1"/>
  <c r="S497" i="1"/>
  <c r="T497" i="1" s="1"/>
  <c r="K275" i="3" s="1"/>
  <c r="H498" i="1"/>
  <c r="K498" i="1"/>
  <c r="L498" i="1" s="1"/>
  <c r="S498" i="1"/>
  <c r="T498" i="1" s="1"/>
  <c r="K535" i="3" s="1"/>
  <c r="H499" i="1"/>
  <c r="K499" i="1"/>
  <c r="L499" i="1" s="1"/>
  <c r="S499" i="1"/>
  <c r="T499" i="1" s="1"/>
  <c r="K184" i="3" s="1"/>
  <c r="H500" i="1"/>
  <c r="K500" i="1"/>
  <c r="L500" i="1" s="1"/>
  <c r="S500" i="1"/>
  <c r="T500" i="1" s="1"/>
  <c r="K352" i="3" s="1"/>
  <c r="H501" i="1"/>
  <c r="K501" i="1"/>
  <c r="L501" i="1" s="1"/>
  <c r="S501" i="1"/>
  <c r="T501" i="1" s="1"/>
  <c r="K596"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H506" i="1"/>
  <c r="K506" i="1"/>
  <c r="L506" i="1" s="1"/>
  <c r="S506" i="1"/>
  <c r="T506" i="1" s="1"/>
  <c r="K164" i="3" s="1"/>
  <c r="L164" i="3" s="1"/>
  <c r="H507" i="1"/>
  <c r="K507" i="1"/>
  <c r="L507" i="1" s="1"/>
  <c r="S507" i="1"/>
  <c r="T507" i="1" s="1"/>
  <c r="K232" i="3" s="1"/>
  <c r="H508" i="1"/>
  <c r="K508" i="1"/>
  <c r="L508" i="1" s="1"/>
  <c r="S508" i="1"/>
  <c r="T508" i="1" s="1"/>
  <c r="K281" i="3" s="1"/>
  <c r="L281" i="3" s="1"/>
  <c r="H509" i="1"/>
  <c r="K509" i="1"/>
  <c r="L509" i="1" s="1"/>
  <c r="S509" i="1"/>
  <c r="T509" i="1" s="1"/>
  <c r="K497" i="3" s="1"/>
  <c r="H510" i="1"/>
  <c r="K510" i="1"/>
  <c r="L510" i="1" s="1"/>
  <c r="S510" i="1"/>
  <c r="T510" i="1" s="1"/>
  <c r="K289" i="3" s="1"/>
  <c r="L289" i="3" s="1"/>
  <c r="H511" i="1"/>
  <c r="K511" i="1"/>
  <c r="L511" i="1" s="1"/>
  <c r="S511" i="1"/>
  <c r="T511" i="1" s="1"/>
  <c r="K158" i="3" s="1"/>
  <c r="H512" i="1"/>
  <c r="K512" i="1"/>
  <c r="L512" i="1" s="1"/>
  <c r="S512" i="1"/>
  <c r="T512" i="1" s="1"/>
  <c r="K327" i="3" s="1"/>
  <c r="H513" i="1"/>
  <c r="K513" i="1"/>
  <c r="L513" i="1" s="1"/>
  <c r="S513" i="1"/>
  <c r="T513" i="1" s="1"/>
  <c r="K523" i="3" s="1"/>
  <c r="L523" i="3" s="1"/>
  <c r="H514" i="1"/>
  <c r="K514" i="1"/>
  <c r="L514" i="1" s="1"/>
  <c r="S514" i="1"/>
  <c r="T514" i="1" s="1"/>
  <c r="H515" i="1"/>
  <c r="K515" i="1"/>
  <c r="L515" i="1" s="1"/>
  <c r="S515" i="1"/>
  <c r="T515" i="1" s="1"/>
  <c r="H516" i="1"/>
  <c r="K516" i="1"/>
  <c r="L516" i="1" s="1"/>
  <c r="S516" i="1"/>
  <c r="T516" i="1" s="1"/>
  <c r="H517" i="1"/>
  <c r="K517" i="1"/>
  <c r="L517" i="1" s="1"/>
  <c r="S517" i="1"/>
  <c r="T517" i="1" s="1"/>
  <c r="H518" i="1"/>
  <c r="K518" i="1"/>
  <c r="L518" i="1" s="1"/>
  <c r="S518" i="1"/>
  <c r="T518" i="1" s="1"/>
  <c r="K566" i="3" s="1"/>
  <c r="H519" i="1"/>
  <c r="H520" i="1"/>
  <c r="K520" i="1"/>
  <c r="L520" i="1" s="1"/>
  <c r="S520" i="1"/>
  <c r="T520" i="1" s="1"/>
  <c r="K542" i="3" s="1"/>
  <c r="H521" i="1"/>
  <c r="K521" i="1"/>
  <c r="L521" i="1" s="1"/>
  <c r="S521" i="1"/>
  <c r="T521" i="1" s="1"/>
  <c r="K501"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L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L221" i="3" s="1"/>
  <c r="H532" i="1"/>
  <c r="K532" i="1"/>
  <c r="L532" i="1" s="1"/>
  <c r="S532" i="1"/>
  <c r="T532" i="1" s="1"/>
  <c r="K618" i="3" s="1"/>
  <c r="H533" i="1"/>
  <c r="K533" i="1"/>
  <c r="L533" i="1" s="1"/>
  <c r="S533" i="1"/>
  <c r="T533" i="1" s="1"/>
  <c r="H534" i="1"/>
  <c r="K534" i="1"/>
  <c r="L534" i="1" s="1"/>
  <c r="S534" i="1"/>
  <c r="T534" i="1" s="1"/>
  <c r="K267" i="3" s="1"/>
  <c r="H535" i="1"/>
  <c r="K535" i="1"/>
  <c r="L535" i="1" s="1"/>
  <c r="S535" i="1"/>
  <c r="T535" i="1" s="1"/>
  <c r="K333" i="3" s="1"/>
  <c r="L333" i="3" s="1"/>
  <c r="H536" i="1"/>
  <c r="K536" i="1"/>
  <c r="L536" i="1" s="1"/>
  <c r="S536" i="1"/>
  <c r="T536" i="1" s="1"/>
  <c r="K326" i="3" s="1"/>
  <c r="H537" i="1"/>
  <c r="K537" i="1"/>
  <c r="L537" i="1" s="1"/>
  <c r="S537" i="1"/>
  <c r="T537" i="1" s="1"/>
  <c r="K291" i="3" s="1"/>
  <c r="L291" i="3" s="1"/>
  <c r="H538" i="1"/>
  <c r="K538" i="1"/>
  <c r="L538" i="1" s="1"/>
  <c r="S538" i="1"/>
  <c r="T538" i="1" s="1"/>
  <c r="K314" i="3" s="1"/>
  <c r="L314" i="3" s="1"/>
  <c r="H539" i="1"/>
  <c r="K539" i="1"/>
  <c r="L539" i="1" s="1"/>
  <c r="S539" i="1"/>
  <c r="T539" i="1" s="1"/>
  <c r="K344" i="3" s="1"/>
  <c r="H540" i="1"/>
  <c r="K540" i="1"/>
  <c r="L540" i="1" s="1"/>
  <c r="S540" i="1"/>
  <c r="T540" i="1" s="1"/>
  <c r="H541" i="1"/>
  <c r="K541" i="1"/>
  <c r="L541" i="1" s="1"/>
  <c r="S541" i="1"/>
  <c r="T541" i="1" s="1"/>
  <c r="K427" i="3" s="1"/>
  <c r="H542" i="1"/>
  <c r="K542" i="1"/>
  <c r="L542" i="1" s="1"/>
  <c r="S542" i="1"/>
  <c r="T542" i="1" s="1"/>
  <c r="K335" i="3" s="1"/>
  <c r="L335" i="3" s="1"/>
  <c r="H543" i="1"/>
  <c r="K543" i="1"/>
  <c r="L543" i="1" s="1"/>
  <c r="S543" i="1"/>
  <c r="T543" i="1" s="1"/>
  <c r="K218" i="3" s="1"/>
  <c r="H544" i="1"/>
  <c r="K544" i="1"/>
  <c r="L544" i="1" s="1"/>
  <c r="S544" i="1"/>
  <c r="T544" i="1" s="1"/>
  <c r="H545" i="1"/>
  <c r="K545" i="1"/>
  <c r="L545" i="1" s="1"/>
  <c r="S545" i="1"/>
  <c r="T545" i="1" s="1"/>
  <c r="H546" i="1"/>
  <c r="K546" i="1"/>
  <c r="L546" i="1" s="1"/>
  <c r="S546" i="1"/>
  <c r="T546" i="1" s="1"/>
  <c r="K536" i="3" s="1"/>
  <c r="H547" i="1"/>
  <c r="K547" i="1"/>
  <c r="L547" i="1" s="1"/>
  <c r="S547" i="1"/>
  <c r="T547" i="1" s="1"/>
  <c r="K476" i="3" s="1"/>
  <c r="H548" i="1"/>
  <c r="K548" i="1"/>
  <c r="L548" i="1" s="1"/>
  <c r="S548" i="1"/>
  <c r="T548" i="1" s="1"/>
  <c r="H549" i="1"/>
  <c r="K549" i="1"/>
  <c r="L549" i="1" s="1"/>
  <c r="S549" i="1"/>
  <c r="T549" i="1" s="1"/>
  <c r="H550" i="1"/>
  <c r="K550" i="1"/>
  <c r="L550" i="1" s="1"/>
  <c r="S550" i="1"/>
  <c r="T550" i="1" s="1"/>
  <c r="H551" i="1"/>
  <c r="K551" i="1"/>
  <c r="L551" i="1" s="1"/>
  <c r="S551" i="1"/>
  <c r="T551" i="1" s="1"/>
  <c r="H552" i="1"/>
  <c r="K552" i="1"/>
  <c r="L552" i="1" s="1"/>
  <c r="S552" i="1"/>
  <c r="T552" i="1" s="1"/>
  <c r="K537" i="3" s="1"/>
  <c r="H553" i="1"/>
  <c r="K553" i="1"/>
  <c r="L553" i="1" s="1"/>
  <c r="S553" i="1"/>
  <c r="T553" i="1" s="1"/>
  <c r="K421" i="3" s="1"/>
  <c r="H554" i="1"/>
  <c r="K554" i="1"/>
  <c r="L554" i="1" s="1"/>
  <c r="S554" i="1"/>
  <c r="T554" i="1" s="1"/>
  <c r="K538" i="3" s="1"/>
  <c r="H555" i="1"/>
  <c r="K555" i="1"/>
  <c r="L555" i="1" s="1"/>
  <c r="S555" i="1"/>
  <c r="T555" i="1" s="1"/>
  <c r="H556" i="1"/>
  <c r="K556" i="1"/>
  <c r="L556" i="1" s="1"/>
  <c r="S556" i="1"/>
  <c r="T556" i="1" s="1"/>
  <c r="K298" i="3" s="1"/>
  <c r="H557" i="1"/>
  <c r="K557" i="1"/>
  <c r="L557" i="1" s="1"/>
  <c r="S557" i="1"/>
  <c r="T557" i="1" s="1"/>
  <c r="K510" i="3" s="1"/>
  <c r="H558" i="1"/>
  <c r="K558" i="1"/>
  <c r="L558" i="1" s="1"/>
  <c r="S558" i="1"/>
  <c r="T558" i="1" s="1"/>
  <c r="K315" i="3" s="1"/>
  <c r="H559" i="1"/>
  <c r="K559" i="1"/>
  <c r="L559" i="1" s="1"/>
  <c r="S559" i="1"/>
  <c r="T559" i="1" s="1"/>
  <c r="H560" i="1"/>
  <c r="K560" i="1"/>
  <c r="L560" i="1" s="1"/>
  <c r="S560" i="1"/>
  <c r="T560" i="1" s="1"/>
  <c r="K522" i="3" s="1"/>
  <c r="H561" i="1"/>
  <c r="K561" i="1"/>
  <c r="L561" i="1" s="1"/>
  <c r="S561" i="1"/>
  <c r="T561" i="1" s="1"/>
  <c r="K270" i="3" s="1"/>
  <c r="H562" i="1"/>
  <c r="K562" i="1"/>
  <c r="L562" i="1" s="1"/>
  <c r="S562" i="1"/>
  <c r="T562" i="1" s="1"/>
  <c r="K258" i="3" s="1"/>
  <c r="H563" i="1"/>
  <c r="K563" i="1"/>
  <c r="L563" i="1" s="1"/>
  <c r="S563" i="1"/>
  <c r="T563" i="1" s="1"/>
  <c r="H564" i="1"/>
  <c r="K564" i="1"/>
  <c r="L564" i="1" s="1"/>
  <c r="S564" i="1"/>
  <c r="T564" i="1" s="1"/>
  <c r="K521" i="3" s="1"/>
  <c r="H565" i="1"/>
  <c r="K565" i="1"/>
  <c r="L565" i="1" s="1"/>
  <c r="S565" i="1"/>
  <c r="T565" i="1" s="1"/>
  <c r="H566" i="1"/>
  <c r="K566" i="1"/>
  <c r="L566" i="1" s="1"/>
  <c r="S566" i="1"/>
  <c r="T566" i="1" s="1"/>
  <c r="H567" i="1"/>
  <c r="K567" i="1"/>
  <c r="L567" i="1" s="1"/>
  <c r="S567" i="1"/>
  <c r="T567" i="1" s="1"/>
  <c r="H568" i="1"/>
  <c r="K568" i="1"/>
  <c r="L568" i="1" s="1"/>
  <c r="S568" i="1"/>
  <c r="T568" i="1" s="1"/>
  <c r="K250" i="3" s="1"/>
  <c r="H569" i="1"/>
  <c r="K569" i="1"/>
  <c r="L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H579" i="1"/>
  <c r="K579" i="1"/>
  <c r="L579" i="1" s="1"/>
  <c r="H580" i="1"/>
  <c r="K580" i="1"/>
  <c r="L580" i="1" s="1"/>
  <c r="H581" i="1"/>
  <c r="K581" i="1"/>
  <c r="L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H591" i="1"/>
  <c r="K591" i="1"/>
  <c r="L591" i="1" s="1"/>
  <c r="H592" i="1"/>
  <c r="K592" i="1"/>
  <c r="L592" i="1" s="1"/>
  <c r="H593" i="1"/>
  <c r="K593" i="1"/>
  <c r="L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H602" i="1"/>
  <c r="K602" i="1"/>
  <c r="L602" i="1" s="1"/>
  <c r="H603" i="1"/>
  <c r="K603" i="1"/>
  <c r="L603" i="1" s="1"/>
  <c r="H604" i="1"/>
  <c r="K604" i="1"/>
  <c r="L604" i="1" s="1"/>
  <c r="H605" i="1"/>
  <c r="K605" i="1"/>
  <c r="L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H614" i="1"/>
  <c r="K614" i="1"/>
  <c r="L614" i="1" s="1"/>
  <c r="H615" i="1"/>
  <c r="K615" i="1"/>
  <c r="L615" i="1" s="1"/>
  <c r="H616" i="1"/>
  <c r="K616" i="1"/>
  <c r="L616" i="1" s="1"/>
  <c r="H617" i="1"/>
  <c r="K617" i="1"/>
  <c r="L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H626" i="1"/>
  <c r="K626" i="1"/>
  <c r="L626" i="1" s="1"/>
  <c r="H627" i="1"/>
  <c r="K627" i="1"/>
  <c r="L627" i="1" s="1"/>
  <c r="H628" i="1"/>
  <c r="K628" i="1"/>
  <c r="L628" i="1" s="1"/>
  <c r="H629" i="1"/>
  <c r="K629" i="1"/>
  <c r="L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H638" i="1"/>
  <c r="K638" i="1"/>
  <c r="L638" i="1" s="1"/>
  <c r="H639" i="1"/>
  <c r="K639" i="1"/>
  <c r="L639" i="1" s="1"/>
  <c r="H640" i="1"/>
  <c r="K640" i="1"/>
  <c r="L640" i="1" s="1"/>
  <c r="H641" i="1"/>
  <c r="K641" i="1"/>
  <c r="L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H651" i="1"/>
  <c r="K651" i="1"/>
  <c r="H652" i="1"/>
  <c r="L652" i="1"/>
  <c r="H653" i="1"/>
  <c r="K653" i="1"/>
  <c r="L653" i="1" s="1"/>
  <c r="H654" i="1"/>
  <c r="K654" i="1"/>
  <c r="L654" i="1" s="1"/>
  <c r="H655" i="1"/>
  <c r="K655" i="1"/>
  <c r="L655" i="1" s="1"/>
  <c r="H656" i="1"/>
  <c r="K656" i="1"/>
  <c r="L656" i="1" s="1"/>
  <c r="H657" i="1"/>
  <c r="K657" i="1"/>
  <c r="L657" i="1" s="1"/>
  <c r="H658" i="1"/>
  <c r="K658" i="1"/>
  <c r="L658" i="1" s="1"/>
  <c r="H660" i="1"/>
  <c r="K660" i="1"/>
  <c r="L660" i="1" s="1"/>
  <c r="H661" i="1"/>
  <c r="K661" i="1"/>
  <c r="L661" i="1" s="1"/>
  <c r="H662" i="1"/>
  <c r="K662" i="1"/>
  <c r="L662" i="1" s="1"/>
  <c r="H663" i="1"/>
  <c r="K663" i="1"/>
  <c r="L663" i="1" s="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K672" i="1"/>
  <c r="L672" i="1" s="1"/>
  <c r="H673" i="1"/>
  <c r="K673" i="1"/>
  <c r="L673" i="1" s="1"/>
  <c r="H674" i="1"/>
  <c r="K674" i="1"/>
  <c r="L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H686" i="1"/>
  <c r="K686" i="1"/>
  <c r="L686" i="1" s="1"/>
  <c r="H687" i="1"/>
  <c r="K687" i="1"/>
  <c r="L687" i="1" s="1"/>
  <c r="H688" i="1"/>
  <c r="K688" i="1"/>
  <c r="L688" i="1" s="1"/>
  <c r="H689" i="1"/>
  <c r="K689" i="1"/>
  <c r="L689" i="1" s="1"/>
  <c r="H690" i="1"/>
  <c r="K690" i="1"/>
  <c r="L690" i="1" s="1"/>
  <c r="H692" i="1"/>
  <c r="K692" i="1"/>
  <c r="L692" i="1" s="1"/>
  <c r="H693" i="1"/>
  <c r="K693" i="1"/>
  <c r="L693" i="1" s="1"/>
  <c r="H695" i="1"/>
  <c r="K695" i="1"/>
  <c r="L695" i="1" s="1"/>
  <c r="H696" i="1"/>
  <c r="K696" i="1"/>
  <c r="L696" i="1" s="1"/>
  <c r="H697" i="1"/>
  <c r="K697" i="1"/>
  <c r="L697" i="1" s="1"/>
  <c r="H698" i="1"/>
  <c r="K698" i="1"/>
  <c r="L698" i="1" s="1"/>
  <c r="H699" i="1"/>
  <c r="K699" i="1"/>
  <c r="L699" i="1" s="1"/>
  <c r="H700" i="1"/>
  <c r="K700" i="1"/>
  <c r="L700" i="1" s="1"/>
  <c r="H701" i="1"/>
  <c r="K701" i="1"/>
  <c r="L701" i="1" s="1"/>
  <c r="H702" i="1"/>
  <c r="K702" i="1"/>
  <c r="L702" i="1" s="1"/>
  <c r="H703" i="1"/>
  <c r="K703" i="1"/>
  <c r="L703" i="1" s="1"/>
  <c r="H704" i="1"/>
  <c r="K704" i="1"/>
  <c r="L704" i="1" s="1"/>
  <c r="H705" i="1"/>
  <c r="K705" i="1"/>
  <c r="H706" i="1"/>
  <c r="K706" i="1"/>
  <c r="L706" i="1" s="1"/>
  <c r="H707" i="1"/>
  <c r="K707" i="1"/>
  <c r="L707" i="1" s="1"/>
  <c r="H708" i="1"/>
  <c r="K708" i="1"/>
  <c r="L708" i="1" s="1"/>
  <c r="H709" i="1"/>
  <c r="K709" i="1"/>
  <c r="L709" i="1" s="1"/>
  <c r="H710" i="1"/>
  <c r="K710" i="1"/>
  <c r="L710" i="1" s="1"/>
  <c r="H711" i="1"/>
  <c r="K711" i="1"/>
  <c r="L711" i="1" s="1"/>
  <c r="H712" i="1"/>
  <c r="K712" i="1"/>
  <c r="L712" i="1" s="1"/>
  <c r="H713" i="1"/>
  <c r="K713" i="1"/>
  <c r="L713" i="1" s="1"/>
  <c r="H714" i="1"/>
  <c r="K714" i="1"/>
  <c r="L714" i="1" s="1"/>
  <c r="H715" i="1"/>
  <c r="K715" i="1"/>
  <c r="L715" i="1" s="1"/>
  <c r="H716" i="1"/>
  <c r="K716" i="1"/>
  <c r="L716" i="1" s="1"/>
  <c r="H717" i="1"/>
  <c r="K717" i="1"/>
  <c r="L717" i="1" s="1"/>
  <c r="H718" i="1"/>
  <c r="K718" i="1"/>
  <c r="L718" i="1" s="1"/>
  <c r="H719" i="1"/>
  <c r="K719" i="1"/>
  <c r="L719" i="1" s="1"/>
  <c r="H720" i="1"/>
  <c r="K720" i="1"/>
  <c r="L720" i="1" s="1"/>
  <c r="H722" i="1"/>
  <c r="K722" i="1"/>
  <c r="L722" i="1" s="1"/>
  <c r="H723" i="1"/>
  <c r="K723" i="1"/>
  <c r="L723" i="1" s="1"/>
  <c r="H724" i="1"/>
  <c r="K724" i="1"/>
  <c r="L724" i="1" s="1"/>
  <c r="H725" i="1"/>
  <c r="K725" i="1"/>
  <c r="L725" i="1" s="1"/>
  <c r="H726" i="1"/>
  <c r="K726" i="1"/>
  <c r="L726" i="1" s="1"/>
  <c r="H727" i="1"/>
  <c r="K727" i="1"/>
  <c r="L727" i="1" s="1"/>
  <c r="H728" i="1"/>
  <c r="K728" i="1"/>
  <c r="L728" i="1" s="1"/>
  <c r="H729" i="1"/>
  <c r="K729" i="1"/>
  <c r="L729" i="1" s="1"/>
  <c r="H730" i="1"/>
  <c r="K730" i="1"/>
  <c r="L730" i="1" s="1"/>
  <c r="H731" i="1"/>
  <c r="K731" i="1"/>
  <c r="L731" i="1" s="1"/>
  <c r="H732" i="1"/>
  <c r="K732" i="1"/>
  <c r="L732" i="1" s="1"/>
  <c r="H733" i="1"/>
  <c r="K733" i="1"/>
  <c r="L733" i="1" s="1"/>
  <c r="H734" i="1"/>
  <c r="K734" i="1"/>
  <c r="L734" i="1" s="1"/>
  <c r="H735" i="1"/>
  <c r="K735" i="1"/>
  <c r="L735" i="1" s="1"/>
  <c r="H736" i="1"/>
  <c r="K736" i="1"/>
  <c r="L736" i="1" s="1"/>
  <c r="H737" i="1"/>
  <c r="K737" i="1"/>
  <c r="L737" i="1" s="1"/>
  <c r="H738" i="1"/>
  <c r="K738" i="1"/>
  <c r="L738" i="1" s="1"/>
  <c r="H739" i="1"/>
  <c r="K739" i="1"/>
  <c r="L739" i="1" s="1"/>
  <c r="H740" i="1"/>
  <c r="K740" i="1"/>
  <c r="L740" i="1" s="1"/>
  <c r="H741" i="1"/>
  <c r="K741" i="1"/>
  <c r="L741" i="1" s="1"/>
  <c r="H743" i="1"/>
  <c r="K743" i="1"/>
  <c r="L743" i="1" s="1"/>
  <c r="H744" i="1"/>
  <c r="K744" i="1"/>
  <c r="L744" i="1" s="1"/>
  <c r="H745" i="1"/>
  <c r="K745" i="1"/>
  <c r="L745" i="1" s="1"/>
  <c r="H746" i="1"/>
  <c r="K746" i="1"/>
  <c r="L746" i="1" s="1"/>
  <c r="H747" i="1"/>
  <c r="K747" i="1"/>
  <c r="L747" i="1" s="1"/>
  <c r="H748" i="1"/>
  <c r="K748" i="1"/>
  <c r="L748" i="1" s="1"/>
  <c r="H749" i="1"/>
  <c r="K749" i="1"/>
  <c r="L749" i="1" s="1"/>
  <c r="H750" i="1"/>
  <c r="K750" i="1"/>
  <c r="L750" i="1" s="1"/>
  <c r="H751" i="1"/>
  <c r="K751" i="1"/>
  <c r="L751" i="1" s="1"/>
  <c r="H752" i="1"/>
  <c r="K752" i="1"/>
  <c r="L752" i="1" s="1"/>
  <c r="H753" i="1"/>
  <c r="K753" i="1"/>
  <c r="L753" i="1" s="1"/>
  <c r="H754" i="1"/>
  <c r="K754" i="1"/>
  <c r="L754" i="1" s="1"/>
  <c r="H755" i="1"/>
  <c r="K755" i="1"/>
  <c r="L755" i="1" s="1"/>
  <c r="H756" i="1"/>
  <c r="K756" i="1"/>
  <c r="H757" i="1"/>
  <c r="K757" i="1"/>
  <c r="L757" i="1" s="1"/>
  <c r="H758" i="1"/>
  <c r="K758" i="1"/>
  <c r="L758" i="1" s="1"/>
  <c r="H759" i="1"/>
  <c r="K759" i="1"/>
  <c r="L759" i="1" s="1"/>
  <c r="H760" i="1"/>
  <c r="K760" i="1"/>
  <c r="L760" i="1" s="1"/>
  <c r="H761" i="1"/>
  <c r="K761" i="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H773" i="1"/>
  <c r="K773" i="1"/>
  <c r="L773" i="1" s="1"/>
  <c r="H774" i="1"/>
  <c r="K774" i="1"/>
  <c r="L774" i="1" s="1"/>
  <c r="H775" i="1"/>
  <c r="K775" i="1"/>
  <c r="L775" i="1" s="1"/>
  <c r="H776" i="1"/>
  <c r="K776" i="1"/>
  <c r="L776" i="1" s="1"/>
  <c r="H777" i="1"/>
  <c r="K777" i="1"/>
  <c r="H778" i="1"/>
  <c r="K778" i="1"/>
  <c r="L778" i="1" s="1"/>
  <c r="H779" i="1"/>
  <c r="K779" i="1"/>
  <c r="L779" i="1" s="1"/>
  <c r="H780" i="1"/>
  <c r="K780" i="1"/>
  <c r="L780" i="1" s="1"/>
  <c r="H781" i="1"/>
  <c r="K781" i="1"/>
  <c r="L781" i="1" s="1"/>
  <c r="H782" i="1"/>
  <c r="K782" i="1"/>
  <c r="L782" i="1" s="1"/>
  <c r="H783" i="1"/>
  <c r="K783" i="1"/>
  <c r="L783" i="1" s="1"/>
  <c r="H784" i="1"/>
  <c r="L784" i="1"/>
  <c r="H785" i="1"/>
  <c r="K785" i="1"/>
  <c r="L785" i="1" s="1"/>
  <c r="H787" i="1"/>
  <c r="K787" i="1"/>
  <c r="L787" i="1" s="1"/>
  <c r="H788" i="1"/>
  <c r="K788" i="1"/>
  <c r="L788" i="1" s="1"/>
  <c r="H789" i="1"/>
  <c r="K789" i="1"/>
  <c r="L789" i="1" s="1"/>
  <c r="H790" i="1"/>
  <c r="K790" i="1"/>
  <c r="L790" i="1" s="1"/>
  <c r="H791" i="1"/>
  <c r="K791" i="1"/>
  <c r="L791" i="1" s="1"/>
  <c r="H792" i="1"/>
  <c r="K792" i="1"/>
  <c r="L792" i="1" s="1"/>
  <c r="H793" i="1"/>
  <c r="K793" i="1"/>
  <c r="L793" i="1" s="1"/>
  <c r="H794" i="1"/>
  <c r="K794" i="1"/>
  <c r="L794" i="1" s="1"/>
  <c r="H795" i="1"/>
  <c r="K795" i="1"/>
  <c r="H796" i="1"/>
  <c r="K796" i="1"/>
  <c r="L796" i="1" s="1"/>
  <c r="H797" i="1"/>
  <c r="K797" i="1"/>
  <c r="L797" i="1" s="1"/>
  <c r="H798" i="1"/>
  <c r="K798" i="1"/>
  <c r="L798" i="1" s="1"/>
  <c r="H799" i="1"/>
  <c r="K799" i="1"/>
  <c r="L799" i="1" s="1"/>
  <c r="H800" i="1"/>
  <c r="K800" i="1"/>
  <c r="L800" i="1" s="1"/>
  <c r="H801" i="1"/>
  <c r="L801" i="1"/>
  <c r="H802" i="1"/>
  <c r="K802" i="1"/>
  <c r="L802" i="1" s="1"/>
  <c r="H803" i="1"/>
  <c r="K803" i="1"/>
  <c r="L803" i="1" s="1"/>
  <c r="H804" i="1"/>
  <c r="K804" i="1"/>
  <c r="L804" i="1" s="1"/>
  <c r="H805" i="1"/>
  <c r="K805" i="1"/>
  <c r="L805" i="1" s="1"/>
  <c r="H806" i="1"/>
  <c r="K806" i="1"/>
  <c r="L806" i="1" s="1"/>
  <c r="H807" i="1"/>
  <c r="K807" i="1"/>
  <c r="L807" i="1" s="1"/>
  <c r="H808" i="1"/>
  <c r="K808" i="1"/>
  <c r="L808" i="1" s="1"/>
  <c r="H809" i="1"/>
  <c r="K809" i="1"/>
  <c r="L809" i="1" s="1"/>
  <c r="H810" i="1"/>
  <c r="K810" i="1"/>
  <c r="L810" i="1" s="1"/>
  <c r="H811" i="1"/>
  <c r="K811" i="1"/>
  <c r="H812" i="1"/>
  <c r="K812" i="1"/>
  <c r="L812" i="1" s="1"/>
  <c r="H813" i="1"/>
  <c r="K813" i="1"/>
  <c r="L813" i="1" s="1"/>
  <c r="H814" i="1"/>
  <c r="K814" i="1"/>
  <c r="L814" i="1" s="1"/>
  <c r="H815" i="1"/>
  <c r="K815" i="1"/>
  <c r="L815" i="1" s="1"/>
  <c r="H816" i="1"/>
  <c r="K816" i="1"/>
  <c r="L816" i="1" s="1"/>
  <c r="H817" i="1"/>
  <c r="K817" i="1"/>
  <c r="L817" i="1" s="1"/>
  <c r="H818" i="1"/>
  <c r="K818" i="1"/>
  <c r="L818" i="1" s="1"/>
  <c r="H819" i="1"/>
  <c r="K819" i="1"/>
  <c r="L819" i="1" s="1"/>
  <c r="H820" i="1"/>
  <c r="K820" i="1"/>
  <c r="L820" i="1" s="1"/>
  <c r="H821" i="1"/>
  <c r="K821" i="1"/>
  <c r="L821" i="1" s="1"/>
  <c r="H822" i="1"/>
  <c r="K822" i="1"/>
  <c r="L822" i="1" s="1"/>
  <c r="H823" i="1"/>
  <c r="K823" i="1"/>
  <c r="L823" i="1" s="1"/>
  <c r="H824" i="1"/>
  <c r="K824" i="1"/>
  <c r="L824" i="1" s="1"/>
  <c r="H825" i="1"/>
  <c r="K825" i="1"/>
  <c r="L825" i="1" s="1"/>
  <c r="H826" i="1"/>
  <c r="K826" i="1"/>
  <c r="L826" i="1" s="1"/>
  <c r="H827" i="1"/>
  <c r="K827" i="1"/>
  <c r="L827" i="1" s="1"/>
  <c r="H828" i="1"/>
  <c r="K828" i="1"/>
  <c r="L828" i="1" s="1"/>
  <c r="H829" i="1"/>
  <c r="K829" i="1"/>
  <c r="L829" i="1" s="1"/>
  <c r="H830" i="1"/>
  <c r="K830" i="1"/>
  <c r="L830" i="1" s="1"/>
  <c r="H831" i="1"/>
  <c r="K831" i="1"/>
  <c r="H832" i="1"/>
  <c r="K832" i="1"/>
  <c r="L832" i="1" s="1"/>
  <c r="H833" i="1"/>
  <c r="K833" i="1"/>
  <c r="L833" i="1" s="1"/>
  <c r="H834" i="1"/>
  <c r="K834" i="1"/>
  <c r="L834" i="1" s="1"/>
  <c r="H835" i="1"/>
  <c r="K835" i="1"/>
  <c r="L835" i="1" s="1"/>
  <c r="H836" i="1"/>
  <c r="K836" i="1"/>
  <c r="L836" i="1" s="1"/>
  <c r="H837" i="1"/>
  <c r="K837" i="1"/>
  <c r="L837" i="1" s="1"/>
  <c r="H838" i="1"/>
  <c r="K838" i="1"/>
  <c r="L838" i="1" s="1"/>
  <c r="H839" i="1"/>
  <c r="K839" i="1"/>
  <c r="L839" i="1" s="1"/>
  <c r="H840" i="1"/>
  <c r="K840" i="1"/>
  <c r="L840" i="1" s="1"/>
  <c r="H841" i="1"/>
  <c r="K841" i="1"/>
  <c r="L841" i="1" s="1"/>
  <c r="H842" i="1"/>
  <c r="K842" i="1"/>
  <c r="L842" i="1" s="1"/>
  <c r="H843" i="1"/>
  <c r="K843" i="1"/>
  <c r="L843" i="1" s="1"/>
  <c r="H844" i="1"/>
  <c r="K844" i="1"/>
  <c r="L844" i="1" s="1"/>
  <c r="H845" i="1"/>
  <c r="K845" i="1"/>
  <c r="L845" i="1" s="1"/>
  <c r="H846" i="1"/>
  <c r="K846" i="1"/>
  <c r="L846" i="1" s="1"/>
  <c r="H847" i="1"/>
  <c r="K847" i="1"/>
  <c r="L847" i="1" s="1"/>
  <c r="H848" i="1"/>
  <c r="K848" i="1"/>
  <c r="L848" i="1" s="1"/>
  <c r="H849" i="1"/>
  <c r="K849" i="1"/>
  <c r="L849" i="1" s="1"/>
  <c r="H850" i="1"/>
  <c r="K850" i="1"/>
  <c r="L850" i="1" s="1"/>
  <c r="H851" i="1"/>
  <c r="K851" i="1"/>
  <c r="L851" i="1" s="1"/>
  <c r="H852" i="1"/>
  <c r="K852" i="1"/>
  <c r="L852" i="1" s="1"/>
  <c r="H853" i="1"/>
  <c r="K853" i="1"/>
  <c r="L853" i="1" s="1"/>
  <c r="H854" i="1"/>
  <c r="K854" i="1"/>
  <c r="L854" i="1" s="1"/>
  <c r="H855" i="1"/>
  <c r="K855" i="1"/>
  <c r="L855" i="1" s="1"/>
  <c r="H856" i="1"/>
  <c r="L856" i="1"/>
  <c r="H857" i="1"/>
  <c r="L857" i="1"/>
  <c r="H858" i="1"/>
  <c r="L858" i="1"/>
  <c r="H859" i="1"/>
  <c r="L859" i="1"/>
  <c r="H860" i="1"/>
  <c r="K860" i="1"/>
  <c r="L860" i="1" s="1"/>
  <c r="H861" i="1"/>
  <c r="K861" i="1"/>
  <c r="L861" i="1" s="1"/>
  <c r="H864" i="1"/>
  <c r="K864" i="1"/>
  <c r="L864" i="1" s="1"/>
  <c r="H865" i="1"/>
  <c r="K865" i="1"/>
  <c r="L865" i="1" s="1"/>
  <c r="H866" i="1"/>
  <c r="K866" i="1"/>
  <c r="L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H876" i="1"/>
  <c r="K876" i="1"/>
  <c r="L876" i="1" s="1"/>
  <c r="H877" i="1"/>
  <c r="K877" i="1"/>
  <c r="L877" i="1" s="1"/>
  <c r="H878" i="1"/>
  <c r="K878" i="1"/>
  <c r="L878" i="1" s="1"/>
  <c r="H879" i="1"/>
  <c r="K879" i="1"/>
  <c r="L879" i="1" s="1"/>
  <c r="H880" i="1"/>
  <c r="K880" i="1"/>
  <c r="L880" i="1" s="1"/>
  <c r="H881" i="1"/>
  <c r="K881" i="1"/>
  <c r="L881" i="1" s="1"/>
  <c r="H882" i="1"/>
  <c r="K882" i="1"/>
  <c r="L882" i="1" s="1"/>
  <c r="H883" i="1"/>
  <c r="K883" i="1"/>
  <c r="L883" i="1" s="1"/>
  <c r="K884" i="1"/>
  <c r="L884" i="1" s="1"/>
  <c r="K885" i="1"/>
  <c r="L885" i="1" s="1"/>
  <c r="K505" i="3" l="1"/>
  <c r="K688" i="3"/>
  <c r="K407" i="3"/>
  <c r="K374" i="3"/>
  <c r="L374" i="3" s="1"/>
  <c r="K372" i="3"/>
  <c r="K574" i="3"/>
  <c r="K694" i="3"/>
  <c r="K425" i="3"/>
  <c r="L425" i="3" s="1"/>
  <c r="K512" i="3"/>
  <c r="L512" i="3" s="1"/>
  <c r="K409" i="3"/>
  <c r="L409" i="3" s="1"/>
  <c r="X886" i="1"/>
  <c r="K661" i="3"/>
  <c r="L661" i="3" s="1"/>
  <c r="K379" i="3"/>
  <c r="L379" i="3" s="1"/>
  <c r="K498" i="3"/>
  <c r="L498" i="3" s="1"/>
  <c r="U886" i="1"/>
  <c r="K364" i="3"/>
  <c r="L364" i="3" s="1"/>
  <c r="L664" i="3"/>
  <c r="L623" i="3"/>
  <c r="L420" i="3"/>
  <c r="L685" i="3"/>
  <c r="K700" i="3"/>
  <c r="L700" i="3" s="1"/>
  <c r="L669" i="3"/>
  <c r="L698" i="3"/>
  <c r="L695" i="3"/>
  <c r="K690" i="3"/>
  <c r="L690" i="3" s="1"/>
  <c r="K598" i="3"/>
  <c r="L598" i="3" s="1"/>
  <c r="K489" i="3"/>
  <c r="L489" i="3" s="1"/>
  <c r="K362" i="3"/>
  <c r="L362" i="3" s="1"/>
  <c r="K367" i="3"/>
  <c r="L367" i="3" s="1"/>
  <c r="K424" i="3"/>
  <c r="L424" i="3" s="1"/>
  <c r="K428" i="3"/>
  <c r="L428" i="3" s="1"/>
  <c r="K398" i="3"/>
  <c r="L398" i="3" s="1"/>
  <c r="K401" i="3"/>
  <c r="L401" i="3" s="1"/>
  <c r="K477" i="3"/>
  <c r="L477" i="3" s="1"/>
  <c r="K121" i="3"/>
  <c r="L121" i="3" s="1"/>
  <c r="K160" i="3"/>
  <c r="L160" i="3" s="1"/>
  <c r="K192" i="3"/>
  <c r="L192" i="3" s="1"/>
  <c r="K210" i="3"/>
  <c r="L210" i="3" s="1"/>
  <c r="K274" i="3"/>
  <c r="L274" i="3" s="1"/>
  <c r="K293" i="3"/>
  <c r="L293" i="3" s="1"/>
  <c r="K329" i="3"/>
  <c r="L329" i="3" s="1"/>
  <c r="K391" i="3"/>
  <c r="L391" i="3" s="1"/>
  <c r="K168" i="3"/>
  <c r="L168" i="3" s="1"/>
  <c r="K320" i="3"/>
  <c r="L320" i="3" s="1"/>
  <c r="K468" i="3"/>
  <c r="L468" i="3" s="1"/>
  <c r="K16" i="3"/>
  <c r="L16" i="3" s="1"/>
  <c r="K220" i="3"/>
  <c r="L220" i="3" s="1"/>
  <c r="K256" i="3"/>
  <c r="L256" i="3" s="1"/>
  <c r="K339" i="3"/>
  <c r="L339" i="3" s="1"/>
  <c r="K433" i="3"/>
  <c r="L433" i="3" s="1"/>
  <c r="K4" i="3"/>
  <c r="L4" i="3" s="1"/>
  <c r="K12" i="3"/>
  <c r="L12" i="3" s="1"/>
  <c r="K152" i="3"/>
  <c r="L152" i="3" s="1"/>
  <c r="K252" i="3"/>
  <c r="L252" i="3" s="1"/>
  <c r="K261" i="3"/>
  <c r="L261" i="3" s="1"/>
  <c r="K325" i="3"/>
  <c r="L325" i="3" s="1"/>
  <c r="K354" i="3"/>
  <c r="L354" i="3" s="1"/>
  <c r="K382" i="3"/>
  <c r="L382" i="3" s="1"/>
  <c r="K387" i="3"/>
  <c r="L387" i="3" s="1"/>
  <c r="K454" i="3"/>
  <c r="L454" i="3" s="1"/>
  <c r="K480" i="3"/>
  <c r="L480" i="3" s="1"/>
  <c r="K470" i="3"/>
  <c r="L470" i="3" s="1"/>
  <c r="K349" i="3"/>
  <c r="L349" i="3" s="1"/>
  <c r="K446" i="3"/>
  <c r="L446" i="3" s="1"/>
  <c r="K607" i="3"/>
  <c r="L607" i="3" s="1"/>
  <c r="K239" i="3"/>
  <c r="L239" i="3" s="1"/>
  <c r="K611" i="3"/>
  <c r="K229" i="3"/>
  <c r="L229" i="3" s="1"/>
  <c r="K588" i="3"/>
  <c r="L588" i="3" s="1"/>
  <c r="K569" i="3"/>
  <c r="L569" i="3" s="1"/>
  <c r="L61" i="3"/>
  <c r="L74" i="3"/>
  <c r="L122" i="3"/>
  <c r="K148" i="3"/>
  <c r="L148" i="3" s="1"/>
  <c r="K230" i="3"/>
  <c r="L230" i="3" s="1"/>
  <c r="K316" i="3"/>
  <c r="L316" i="3" s="1"/>
  <c r="K429" i="3"/>
  <c r="L429" i="3" s="1"/>
  <c r="K233" i="3"/>
  <c r="L233" i="3" s="1"/>
  <c r="K172" i="3"/>
  <c r="L172" i="3" s="1"/>
  <c r="K453" i="3"/>
  <c r="L453" i="3" s="1"/>
  <c r="K467" i="3"/>
  <c r="L467" i="3" s="1"/>
  <c r="K294" i="3"/>
  <c r="L294" i="3" s="1"/>
  <c r="K24" i="3"/>
  <c r="L24" i="3" s="1"/>
  <c r="K179" i="3"/>
  <c r="L179" i="3" s="1"/>
  <c r="K226" i="3"/>
  <c r="L226" i="3" s="1"/>
  <c r="K244" i="3"/>
  <c r="L244" i="3" s="1"/>
  <c r="K299" i="3"/>
  <c r="L299" i="3" s="1"/>
  <c r="K312" i="3"/>
  <c r="L312" i="3" s="1"/>
  <c r="K321" i="3"/>
  <c r="L321" i="3" s="1"/>
  <c r="K378" i="3"/>
  <c r="L378" i="3" s="1"/>
  <c r="K472" i="3"/>
  <c r="L472" i="3" s="1"/>
  <c r="K5" i="3"/>
  <c r="L5" i="3" s="1"/>
  <c r="L66" i="3"/>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7" i="3"/>
  <c r="L447" i="3" s="1"/>
  <c r="K553" i="3"/>
  <c r="L553" i="3" s="1"/>
  <c r="K444" i="3"/>
  <c r="L444" i="3" s="1"/>
  <c r="K554" i="3"/>
  <c r="L554" i="3" s="1"/>
  <c r="K442" i="3"/>
  <c r="L442" i="3" s="1"/>
  <c r="K355" i="3"/>
  <c r="L355" i="3" s="1"/>
  <c r="K88" i="3"/>
  <c r="L88" i="3" s="1"/>
  <c r="K581" i="3"/>
  <c r="L581" i="3" s="1"/>
  <c r="K614" i="3"/>
  <c r="L614" i="3" s="1"/>
  <c r="K613" i="3"/>
  <c r="L613"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L59" i="3"/>
  <c r="K133" i="3"/>
  <c r="L133" i="3" s="1"/>
  <c r="K137" i="3"/>
  <c r="L137" i="3" s="1"/>
  <c r="K223" i="3"/>
  <c r="L223" i="3" s="1"/>
  <c r="K287" i="3"/>
  <c r="L287" i="3" s="1"/>
  <c r="K305" i="3"/>
  <c r="L305" i="3" s="1"/>
  <c r="K334" i="3"/>
  <c r="L334" i="3" s="1"/>
  <c r="K381" i="3"/>
  <c r="L381" i="3" s="1"/>
  <c r="K337" i="3"/>
  <c r="L337" i="3" s="1"/>
  <c r="K530" i="3"/>
  <c r="L530" i="3" s="1"/>
  <c r="K506" i="3"/>
  <c r="L506" i="3" s="1"/>
  <c r="K592" i="3"/>
  <c r="L592" i="3" s="1"/>
  <c r="K279" i="3"/>
  <c r="L279" i="3" s="1"/>
  <c r="K345" i="3"/>
  <c r="L345" i="3" s="1"/>
  <c r="K404" i="3"/>
  <c r="L404" i="3" s="1"/>
  <c r="K225" i="3"/>
  <c r="L225" i="3" s="1"/>
  <c r="K324" i="3"/>
  <c r="L324" i="3" s="1"/>
  <c r="K617" i="3"/>
  <c r="L617" i="3" s="1"/>
  <c r="K594" i="3"/>
  <c r="L594" i="3" s="1"/>
  <c r="K464" i="3"/>
  <c r="L464" i="3" s="1"/>
  <c r="K458" i="3"/>
  <c r="L458" i="3" s="1"/>
  <c r="K659" i="3"/>
  <c r="L659" i="3" s="1"/>
  <c r="K660" i="3"/>
  <c r="L660" i="3" s="1"/>
  <c r="L161" i="3"/>
  <c r="K181" i="3"/>
  <c r="L181" i="3" s="1"/>
  <c r="K278" i="3"/>
  <c r="L278" i="3" s="1"/>
  <c r="K301" i="3"/>
  <c r="L301" i="3" s="1"/>
  <c r="K33" i="3"/>
  <c r="L33" i="3" s="1"/>
  <c r="L64" i="3"/>
  <c r="K173" i="3"/>
  <c r="L173" i="3" s="1"/>
  <c r="L297" i="3"/>
  <c r="L574" i="3"/>
  <c r="L665" i="3"/>
  <c r="L370" i="3"/>
  <c r="L599" i="3"/>
  <c r="L640" i="3"/>
  <c r="L619" i="3"/>
  <c r="L609" i="3"/>
  <c r="L629" i="3"/>
  <c r="L413" i="3"/>
  <c r="L434" i="3"/>
  <c r="L473" i="3"/>
  <c r="L649" i="3"/>
  <c r="L630" i="3"/>
  <c r="L363" i="3"/>
  <c r="L673" i="3"/>
  <c r="L658" i="3"/>
  <c r="L373" i="3"/>
  <c r="L605" i="3"/>
  <c r="L610" i="3"/>
  <c r="L125" i="3"/>
  <c r="L119" i="3"/>
  <c r="K357" i="3"/>
  <c r="L357" i="3" s="1"/>
  <c r="L218" i="3"/>
  <c r="K517" i="3"/>
  <c r="L517" i="3" s="1"/>
  <c r="K131" i="3"/>
  <c r="L131" i="3" s="1"/>
  <c r="K365" i="3"/>
  <c r="L365" i="3" s="1"/>
  <c r="K602" i="3"/>
  <c r="L602" i="3" s="1"/>
  <c r="K290" i="3"/>
  <c r="L290" i="3" s="1"/>
  <c r="K461" i="3"/>
  <c r="L461" i="3" s="1"/>
  <c r="K77" i="3"/>
  <c r="L77" i="3" s="1"/>
  <c r="K410" i="3"/>
  <c r="L410" i="3" s="1"/>
  <c r="K417" i="3"/>
  <c r="L417" i="3" s="1"/>
  <c r="K414" i="3"/>
  <c r="L414" i="3" s="1"/>
  <c r="K191" i="3"/>
  <c r="L191" i="3" s="1"/>
  <c r="K271" i="3"/>
  <c r="L271" i="3" s="1"/>
  <c r="K351" i="3"/>
  <c r="L351" i="3" s="1"/>
  <c r="K448" i="3"/>
  <c r="L448" i="3" s="1"/>
  <c r="K224" i="3"/>
  <c r="L224" i="3" s="1"/>
  <c r="K358" i="3"/>
  <c r="L358" i="3" s="1"/>
  <c r="K597" i="3"/>
  <c r="L597" i="3" s="1"/>
  <c r="L132" i="3"/>
  <c r="K509" i="3"/>
  <c r="L509" i="3" s="1"/>
  <c r="L555" i="3"/>
  <c r="K72" i="3"/>
  <c r="L72" i="3" s="1"/>
  <c r="K292" i="3"/>
  <c r="L292" i="3" s="1"/>
  <c r="K439" i="3"/>
  <c r="L439" i="3" s="1"/>
  <c r="K186" i="3"/>
  <c r="L186" i="3" s="1"/>
  <c r="L20" i="3"/>
  <c r="L57" i="3"/>
  <c r="L237" i="3"/>
  <c r="L347" i="3"/>
  <c r="K353" i="3"/>
  <c r="L353" i="3" s="1"/>
  <c r="K531" i="3"/>
  <c r="L531" i="3" s="1"/>
  <c r="L519" i="3"/>
  <c r="L155" i="3"/>
  <c r="L215" i="3"/>
  <c r="L482" i="3"/>
  <c r="L499" i="3"/>
  <c r="L99" i="3"/>
  <c r="L369" i="3"/>
  <c r="L389" i="3"/>
  <c r="L516" i="3"/>
  <c r="K532" i="3"/>
  <c r="L532" i="3" s="1"/>
  <c r="L70" i="3"/>
  <c r="L253" i="3"/>
  <c r="L411" i="3"/>
  <c r="L68" i="3"/>
  <c r="L625" i="3"/>
  <c r="L408" i="3"/>
  <c r="L535" i="3"/>
  <c r="L163" i="3"/>
  <c r="L183" i="3"/>
  <c r="K595" i="3"/>
  <c r="L595" i="3" s="1"/>
  <c r="L234" i="3"/>
  <c r="L557" i="3"/>
  <c r="L34" i="3"/>
  <c r="L54" i="3"/>
  <c r="L212" i="3"/>
  <c r="L228" i="3"/>
  <c r="L303" i="3"/>
  <c r="L385" i="3"/>
  <c r="L415" i="3"/>
  <c r="L582" i="3"/>
  <c r="L680" i="3"/>
  <c r="L62" i="3"/>
  <c r="L65" i="3"/>
  <c r="L150" i="3"/>
  <c r="L258" i="3"/>
  <c r="L268" i="3"/>
  <c r="L466" i="3"/>
  <c r="L476" i="3"/>
  <c r="L486" i="3"/>
  <c r="L496" i="3"/>
  <c r="L25" i="3"/>
  <c r="L147" i="3"/>
  <c r="L311" i="3"/>
  <c r="L327" i="3"/>
  <c r="L29" i="3"/>
  <c r="L49" i="3"/>
  <c r="L128" i="3"/>
  <c r="L430" i="3"/>
  <c r="L450" i="3"/>
  <c r="L460" i="3"/>
  <c r="L507" i="3"/>
  <c r="L650" i="3"/>
  <c r="L13" i="3"/>
  <c r="L102" i="3"/>
  <c r="L204" i="3"/>
  <c r="L282" i="3"/>
  <c r="L350" i="3"/>
  <c r="L427" i="3"/>
  <c r="L643" i="3"/>
  <c r="L608" i="3"/>
  <c r="L651" i="3"/>
  <c r="L662" i="3"/>
  <c r="L572" i="3"/>
  <c r="L657" i="3"/>
  <c r="K686" i="3"/>
  <c r="L686" i="3" s="1"/>
  <c r="L189" i="3"/>
  <c r="L697" i="3"/>
  <c r="L84" i="3"/>
  <c r="L93" i="3"/>
  <c r="L112" i="3"/>
  <c r="L115" i="3"/>
  <c r="L118" i="3"/>
  <c r="L366" i="3"/>
  <c r="L418" i="3"/>
  <c r="L490" i="3"/>
  <c r="L500" i="3"/>
  <c r="L603" i="3"/>
  <c r="L636" i="3"/>
  <c r="L590" i="3"/>
  <c r="L600" i="3"/>
  <c r="L94" i="3"/>
  <c r="L97" i="3"/>
  <c r="L110" i="3"/>
  <c r="L113" i="3"/>
  <c r="L144" i="3"/>
  <c r="L175" i="3"/>
  <c r="L207" i="3"/>
  <c r="L232" i="3"/>
  <c r="L295" i="3"/>
  <c r="L310" i="3"/>
  <c r="L323" i="3"/>
  <c r="L326" i="3"/>
  <c r="L344" i="3"/>
  <c r="L380" i="3"/>
  <c r="L621" i="3"/>
  <c r="L624" i="3"/>
  <c r="L675" i="3"/>
  <c r="L688" i="3"/>
  <c r="L43" i="3"/>
  <c r="L107" i="3"/>
  <c r="L245" i="3"/>
  <c r="L298" i="3"/>
  <c r="L307" i="3"/>
  <c r="L692" i="3"/>
  <c r="L170" i="3"/>
  <c r="L348" i="3"/>
  <c r="L361" i="3"/>
  <c r="L538" i="3"/>
  <c r="L558" i="3"/>
  <c r="L539" i="3"/>
  <c r="L579" i="3"/>
  <c r="L589" i="3"/>
  <c r="L631" i="3"/>
  <c r="L646" i="3"/>
  <c r="L677" i="3"/>
  <c r="L566" i="3"/>
  <c r="L628" i="3"/>
  <c r="L656" i="3"/>
  <c r="L694" i="3"/>
  <c r="L10" i="3"/>
  <c r="L28" i="3"/>
  <c r="L50" i="3"/>
  <c r="L63" i="3"/>
  <c r="L157" i="3"/>
  <c r="L178" i="3"/>
  <c r="L205" i="3"/>
  <c r="L235" i="3"/>
  <c r="L238" i="3"/>
  <c r="L262" i="3"/>
  <c r="L283" i="3"/>
  <c r="L386" i="3"/>
  <c r="L405" i="3"/>
  <c r="L421" i="3"/>
  <c r="L457" i="3"/>
  <c r="L483" i="3"/>
  <c r="L503" i="3"/>
  <c r="L533" i="3"/>
  <c r="L536" i="3"/>
  <c r="L7" i="3"/>
  <c r="L47" i="3"/>
  <c r="L60" i="3"/>
  <c r="L69" i="3"/>
  <c r="L75" i="3"/>
  <c r="L78" i="3"/>
  <c r="L100" i="3"/>
  <c r="L142" i="3"/>
  <c r="L154" i="3"/>
  <c r="L184" i="3"/>
  <c r="L193" i="3"/>
  <c r="L202" i="3"/>
  <c r="L217" i="3"/>
  <c r="L259" i="3"/>
  <c r="L543" i="3"/>
  <c r="L583" i="3"/>
  <c r="L593" i="3"/>
  <c r="L653" i="3"/>
  <c r="L663" i="3"/>
  <c r="L691" i="3"/>
  <c r="L139" i="3"/>
  <c r="L199" i="3"/>
  <c r="L540" i="3"/>
  <c r="L550" i="3"/>
  <c r="L580" i="3"/>
  <c r="L635" i="3"/>
  <c r="L678" i="3"/>
  <c r="L248" i="3"/>
  <c r="L260" i="3"/>
  <c r="L269" i="3"/>
  <c r="L318" i="3"/>
  <c r="L403" i="3"/>
  <c r="L422" i="3"/>
  <c r="L471" i="3"/>
  <c r="L474" i="3"/>
  <c r="L494" i="3"/>
  <c r="L514" i="3"/>
  <c r="L524" i="3"/>
  <c r="L17" i="3"/>
  <c r="L79" i="3"/>
  <c r="L104" i="3"/>
  <c r="L134" i="3"/>
  <c r="L143" i="3"/>
  <c r="L167" i="3"/>
  <c r="L200" i="3"/>
  <c r="L242" i="3"/>
  <c r="L257" i="3"/>
  <c r="L284" i="3"/>
  <c r="L315" i="3"/>
  <c r="L352" i="3"/>
  <c r="L368" i="3"/>
  <c r="L394" i="3"/>
  <c r="L397" i="3"/>
  <c r="L400" i="3"/>
  <c r="L419" i="3"/>
  <c r="L455" i="3"/>
  <c r="L491" i="3"/>
  <c r="L511" i="3"/>
  <c r="L521" i="3"/>
  <c r="L544" i="3"/>
  <c r="L564" i="3"/>
  <c r="L702" i="3"/>
  <c r="L39" i="3"/>
  <c r="L42" i="3"/>
  <c r="L55" i="3"/>
  <c r="L67" i="3"/>
  <c r="L120" i="3"/>
  <c r="L140" i="3"/>
  <c r="L149" i="3"/>
  <c r="L194" i="3"/>
  <c r="L197" i="3"/>
  <c r="L254" i="3"/>
  <c r="L270" i="3"/>
  <c r="L426" i="3"/>
  <c r="L478" i="3"/>
  <c r="L508" i="3"/>
  <c r="L518" i="3"/>
  <c r="L528" i="3"/>
  <c r="L541" i="3"/>
  <c r="L551" i="3"/>
  <c r="L591" i="3"/>
  <c r="L689" i="3"/>
  <c r="L699" i="3"/>
  <c r="L15" i="3"/>
  <c r="L52" i="3"/>
  <c r="L83" i="3"/>
  <c r="L89" i="3"/>
  <c r="L92" i="3"/>
  <c r="L105" i="3"/>
  <c r="L165" i="3"/>
  <c r="L213" i="3"/>
  <c r="L243" i="3"/>
  <c r="L273" i="3"/>
  <c r="L285" i="3"/>
  <c r="L288" i="3"/>
  <c r="L319" i="3"/>
  <c r="L340" i="3"/>
  <c r="L372" i="3"/>
  <c r="L375" i="3"/>
  <c r="L388" i="3"/>
  <c r="L436" i="3"/>
  <c r="L469" i="3"/>
  <c r="L475" i="3"/>
  <c r="L505" i="3"/>
  <c r="L515" i="3"/>
  <c r="L525" i="3"/>
  <c r="L578" i="3"/>
  <c r="L604" i="3"/>
  <c r="L648" i="3"/>
  <c r="L696" i="3"/>
  <c r="L117" i="3"/>
  <c r="L219" i="3"/>
  <c r="L267" i="3"/>
  <c r="L565" i="3"/>
  <c r="L575" i="3"/>
  <c r="L601" i="3"/>
  <c r="L627" i="3"/>
  <c r="L683" i="3"/>
  <c r="L693" i="3"/>
  <c r="J641" i="3"/>
  <c r="L641" i="3" s="1"/>
  <c r="L73" i="3"/>
  <c r="L240" i="3"/>
  <c r="L265" i="3"/>
  <c r="L341" i="3"/>
  <c r="L376" i="3"/>
  <c r="L451" i="3"/>
  <c r="L493" i="3"/>
  <c r="L576" i="3"/>
  <c r="L618" i="3"/>
  <c r="J638" i="3"/>
  <c r="L638" i="3" s="1"/>
  <c r="L8" i="3"/>
  <c r="L58" i="3"/>
  <c r="L108" i="3"/>
  <c r="L158" i="3"/>
  <c r="L208" i="3"/>
  <c r="L342" i="3"/>
  <c r="L377" i="3"/>
  <c r="L407" i="3"/>
  <c r="L443" i="3"/>
  <c r="L465" i="3"/>
  <c r="L513" i="3"/>
  <c r="L529" i="3"/>
  <c r="L53" i="3"/>
  <c r="L103" i="3"/>
  <c r="L153" i="3"/>
  <c r="L203" i="3"/>
  <c r="L280" i="3"/>
  <c r="L308" i="3"/>
  <c r="L416" i="3"/>
  <c r="L440" i="3"/>
  <c r="L510" i="3"/>
  <c r="L526" i="3"/>
  <c r="L568" i="3"/>
  <c r="L48" i="3"/>
  <c r="L98" i="3"/>
  <c r="L198" i="3"/>
  <c r="L488" i="3"/>
  <c r="L504" i="3"/>
  <c r="L250" i="3"/>
  <c r="L275" i="3"/>
  <c r="L485" i="3"/>
  <c r="L501" i="3"/>
  <c r="J644" i="3"/>
  <c r="L644" i="3"/>
  <c r="L38" i="3"/>
  <c r="L138" i="3"/>
  <c r="L188" i="3"/>
  <c r="L396" i="3"/>
  <c r="L402" i="3"/>
  <c r="L432" i="3"/>
  <c r="L441" i="3"/>
  <c r="L463" i="3"/>
  <c r="L479" i="3"/>
  <c r="L632" i="3"/>
  <c r="L647" i="3"/>
  <c r="L546" i="3"/>
  <c r="L571" i="3"/>
  <c r="L596" i="3"/>
  <c r="L615" i="3"/>
  <c r="L452" i="3"/>
  <c r="L502" i="3"/>
  <c r="L527" i="3"/>
  <c r="L552" i="3"/>
  <c r="L577" i="3"/>
  <c r="L616" i="3"/>
  <c r="J668" i="3"/>
  <c r="L668" i="3" s="1"/>
  <c r="J671" i="3"/>
  <c r="L671" i="3" s="1"/>
  <c r="L622" i="3"/>
  <c r="L642" i="3"/>
  <c r="L674" i="3"/>
  <c r="L701" i="3"/>
  <c r="L497" i="3"/>
  <c r="L522" i="3"/>
  <c r="L547" i="3"/>
  <c r="L561" i="3"/>
  <c r="L586" i="3"/>
  <c r="L611" i="3"/>
  <c r="L645" i="3"/>
  <c r="L666" i="3"/>
  <c r="J672" i="3"/>
  <c r="L672" i="3" s="1"/>
  <c r="L681" i="3"/>
  <c r="L684" i="3"/>
  <c r="L687" i="3"/>
  <c r="L306" i="3"/>
  <c r="L356" i="3"/>
  <c r="L392" i="3"/>
  <c r="L492" i="3"/>
  <c r="L542" i="3"/>
  <c r="L567" i="3"/>
  <c r="L639" i="3"/>
  <c r="L654" i="3"/>
  <c r="L406" i="3"/>
  <c r="L431" i="3"/>
  <c r="L456" i="3"/>
  <c r="L481" i="3"/>
  <c r="L556" i="3"/>
  <c r="L606" i="3"/>
  <c r="L637" i="3"/>
  <c r="L652" i="3"/>
  <c r="L346" i="3"/>
  <c r="L412" i="3"/>
  <c r="L437" i="3"/>
  <c r="L462" i="3"/>
  <c r="L487" i="3"/>
  <c r="L537" i="3"/>
  <c r="L562" i="3"/>
  <c r="L587" i="3"/>
  <c r="L612" i="3"/>
  <c r="L626" i="3"/>
  <c r="L667" i="3"/>
  <c r="L676" i="3"/>
  <c r="L679" i="3"/>
  <c r="L682" i="3"/>
  <c r="W48" i="1"/>
  <c r="X48" i="1" s="1"/>
  <c r="W198" i="1"/>
  <c r="X198" i="1" s="1"/>
  <c r="W428" i="1"/>
  <c r="X428" i="1" s="1"/>
  <c r="W89" i="1"/>
  <c r="X89" i="1" s="1"/>
  <c r="W139" i="1"/>
  <c r="X139" i="1" s="1"/>
  <c r="U429" i="1"/>
  <c r="I429" i="1" s="1"/>
  <c r="U10" i="1"/>
  <c r="I10" i="1" s="1"/>
  <c r="W170" i="1"/>
  <c r="X170" i="1" s="1"/>
  <c r="W11" i="1"/>
  <c r="X11" i="1" s="1"/>
  <c r="U121" i="1"/>
  <c r="U489" i="1"/>
  <c r="I489" i="1" s="1"/>
  <c r="W22" i="1"/>
  <c r="X22" i="1" s="1"/>
  <c r="W372" i="1"/>
  <c r="X372" i="1" s="1"/>
  <c r="W738" i="1"/>
  <c r="X738" i="1"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U676" i="1"/>
  <c r="W37" i="1"/>
  <c r="X37" i="1" s="1"/>
  <c r="U37" i="1"/>
  <c r="I37" i="1" s="1"/>
  <c r="U157" i="1"/>
  <c r="I157" i="1" s="1"/>
  <c r="W157" i="1"/>
  <c r="X157" i="1" s="1"/>
  <c r="U198" i="1"/>
  <c r="I198" i="1" s="1"/>
  <c r="W737" i="1"/>
  <c r="X737" i="1" s="1"/>
  <c r="U737"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7" i="1"/>
  <c r="W797" i="1"/>
  <c r="X797" i="1" s="1"/>
  <c r="W34" i="1"/>
  <c r="X34" i="1" s="1"/>
  <c r="U34" i="1"/>
  <c r="I34" i="1" s="1"/>
  <c r="W74" i="1"/>
  <c r="X74" i="1" s="1"/>
  <c r="U74" i="1"/>
  <c r="I74" i="1" s="1"/>
  <c r="W197" i="1"/>
  <c r="X197" i="1" s="1"/>
  <c r="U197" i="1"/>
  <c r="I197" i="1" s="1"/>
  <c r="U318" i="1"/>
  <c r="I318" i="1" s="1"/>
  <c r="W318" i="1"/>
  <c r="X318" i="1" s="1"/>
  <c r="W798" i="1"/>
  <c r="X798" i="1" s="1"/>
  <c r="U798"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6" i="1"/>
  <c r="X866" i="1" s="1"/>
  <c r="U866" i="1"/>
  <c r="I866" i="1" s="1"/>
  <c r="W61" i="1"/>
  <c r="X61" i="1" s="1"/>
  <c r="U61" i="1"/>
  <c r="I61" i="1" s="1"/>
  <c r="W868" i="1"/>
  <c r="X868" i="1" s="1"/>
  <c r="U868" i="1"/>
  <c r="I868" i="1" s="1"/>
  <c r="W662" i="1"/>
  <c r="X662" i="1" s="1"/>
  <c r="U662" i="1"/>
  <c r="W711" i="1"/>
  <c r="X711" i="1" s="1"/>
  <c r="U711" i="1"/>
  <c r="W761" i="1"/>
  <c r="X761" i="1" s="1"/>
  <c r="U761" i="1"/>
  <c r="W809" i="1"/>
  <c r="X809" i="1" s="1"/>
  <c r="U809" i="1"/>
  <c r="W839" i="1"/>
  <c r="X839" i="1" s="1"/>
  <c r="U839" i="1"/>
  <c r="I839" i="1" s="1"/>
  <c r="W512" i="1"/>
  <c r="X512" i="1" s="1"/>
  <c r="U512" i="1"/>
  <c r="I512" i="1" s="1"/>
  <c r="U5" i="1"/>
  <c r="I5" i="1" s="1"/>
  <c r="U2" i="1"/>
  <c r="I2" i="1" s="1"/>
  <c r="L705" i="1"/>
  <c r="L811" i="1"/>
  <c r="L831" i="1"/>
  <c r="L795" i="1"/>
  <c r="L756" i="1"/>
  <c r="L777" i="1"/>
  <c r="L761" i="1"/>
  <c r="L651" i="1"/>
  <c r="L122" i="1"/>
  <c r="W489" i="1" l="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U738" i="1"/>
  <c r="U139" i="1"/>
  <c r="I139" i="1" s="1"/>
  <c r="U89" i="1"/>
  <c r="I89" i="1" s="1"/>
  <c r="U202" i="1"/>
  <c r="I202" i="1" s="1"/>
  <c r="W202" i="1"/>
  <c r="X202" i="1" s="1"/>
  <c r="W161" i="1"/>
  <c r="X161" i="1" s="1"/>
  <c r="U161" i="1"/>
  <c r="I161" i="1" s="1"/>
  <c r="W56" i="1"/>
  <c r="X56" i="1" s="1"/>
  <c r="U56" i="1"/>
  <c r="I56" i="1" s="1"/>
  <c r="U253" i="1"/>
  <c r="I253" i="1" s="1"/>
  <c r="W253" i="1"/>
  <c r="X253" i="1" s="1"/>
  <c r="W781" i="1"/>
  <c r="X781" i="1" s="1"/>
  <c r="U781" i="1"/>
  <c r="W849" i="1"/>
  <c r="X849" i="1" s="1"/>
  <c r="U849" i="1"/>
  <c r="I849" i="1" s="1"/>
  <c r="U769" i="1"/>
  <c r="W769" i="1"/>
  <c r="X769" i="1"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50" i="1"/>
  <c r="X750" i="1" s="1"/>
  <c r="U750" i="1"/>
  <c r="U353" i="1"/>
  <c r="I353" i="1" s="1"/>
  <c r="W353" i="1"/>
  <c r="X353" i="1" s="1"/>
  <c r="U153" i="1"/>
  <c r="I153" i="1" s="1"/>
  <c r="W153" i="1"/>
  <c r="X153" i="1" s="1"/>
  <c r="W820" i="1"/>
  <c r="X820" i="1" s="1"/>
  <c r="U820" i="1"/>
  <c r="W584" i="1"/>
  <c r="X584" i="1" s="1"/>
  <c r="U584" i="1"/>
  <c r="W386" i="1"/>
  <c r="X386" i="1" s="1"/>
  <c r="U386" i="1"/>
  <c r="I386" i="1" s="1"/>
  <c r="W692" i="1"/>
  <c r="X692" i="1" s="1"/>
  <c r="U692" i="1"/>
  <c r="W493" i="1"/>
  <c r="X493" i="1" s="1"/>
  <c r="U493" i="1"/>
  <c r="I493" i="1" s="1"/>
  <c r="W375" i="1"/>
  <c r="X375" i="1" s="1"/>
  <c r="U375" i="1"/>
  <c r="I375" i="1" s="1"/>
  <c r="W721" i="1"/>
  <c r="X721" i="1" s="1"/>
  <c r="U721" i="1"/>
  <c r="W344" i="1"/>
  <c r="X344" i="1" s="1"/>
  <c r="U344" i="1"/>
  <c r="I344" i="1" s="1"/>
  <c r="W770" i="1"/>
  <c r="X770" i="1" s="1"/>
  <c r="U770" i="1"/>
  <c r="U877" i="1"/>
  <c r="I877" i="1" s="1"/>
  <c r="W877" i="1"/>
  <c r="X877" i="1" s="1"/>
  <c r="U520" i="1"/>
  <c r="I520" i="1" s="1"/>
  <c r="W520" i="1"/>
  <c r="X520" i="1" s="1"/>
  <c r="W649" i="1"/>
  <c r="X649" i="1" s="1"/>
  <c r="U649" i="1"/>
  <c r="W757" i="1"/>
  <c r="X757" i="1" s="1"/>
  <c r="U757" i="1"/>
  <c r="W756" i="1"/>
  <c r="X756" i="1" s="1"/>
  <c r="U756" i="1"/>
  <c r="W883" i="1"/>
  <c r="X883" i="1" s="1"/>
  <c r="U883" i="1"/>
  <c r="I883" i="1" s="1"/>
  <c r="W576" i="1"/>
  <c r="X576" i="1" s="1"/>
  <c r="U576" i="1"/>
  <c r="U368" i="1"/>
  <c r="I368" i="1" s="1"/>
  <c r="W368" i="1"/>
  <c r="X368" i="1" s="1"/>
  <c r="W118" i="1"/>
  <c r="X118" i="1" s="1"/>
  <c r="U118" i="1"/>
  <c r="I118" i="1" s="1"/>
  <c r="W812" i="1"/>
  <c r="X812" i="1" s="1"/>
  <c r="U812"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81" i="1"/>
  <c r="X881" i="1" s="1"/>
  <c r="U881" i="1"/>
  <c r="I881" i="1" s="1"/>
  <c r="W683" i="1"/>
  <c r="X683" i="1" s="1"/>
  <c r="U683" i="1"/>
  <c r="W484" i="1"/>
  <c r="X484" i="1" s="1"/>
  <c r="U484" i="1"/>
  <c r="I484" i="1" s="1"/>
  <c r="W286" i="1"/>
  <c r="X286" i="1" s="1"/>
  <c r="U286" i="1"/>
  <c r="I286" i="1" s="1"/>
  <c r="W593" i="1"/>
  <c r="X593" i="1" s="1"/>
  <c r="U593" i="1"/>
  <c r="W275" i="1"/>
  <c r="X275" i="1" s="1"/>
  <c r="U275" i="1"/>
  <c r="I275" i="1" s="1"/>
  <c r="W592" i="1"/>
  <c r="X592" i="1" s="1"/>
  <c r="U592" i="1"/>
  <c r="W472" i="1"/>
  <c r="X472" i="1" s="1"/>
  <c r="U472" i="1"/>
  <c r="I472" i="1" s="1"/>
  <c r="W244" i="1"/>
  <c r="X244" i="1" s="1"/>
  <c r="U244" i="1"/>
  <c r="I244" i="1" s="1"/>
  <c r="U641" i="1"/>
  <c r="W641" i="1"/>
  <c r="X641" i="1" s="1"/>
  <c r="U640" i="1"/>
  <c r="W640" i="1"/>
  <c r="X640" i="1" s="1"/>
  <c r="W768" i="1"/>
  <c r="X768" i="1" s="1"/>
  <c r="U768" i="1"/>
  <c r="W875" i="1"/>
  <c r="X875" i="1" s="1"/>
  <c r="U875" i="1"/>
  <c r="I875" i="1" s="1"/>
  <c r="W884" i="1"/>
  <c r="X884" i="1" s="1"/>
  <c r="U884" i="1"/>
  <c r="I884" i="1" s="1"/>
  <c r="W637" i="1"/>
  <c r="X637" i="1" s="1"/>
  <c r="U637" i="1"/>
  <c r="W783" i="1"/>
  <c r="X783" i="1" s="1"/>
  <c r="U783" i="1"/>
  <c r="W476" i="1"/>
  <c r="X476" i="1" s="1"/>
  <c r="U476" i="1"/>
  <c r="I476" i="1" s="1"/>
  <c r="W248" i="1"/>
  <c r="X248" i="1" s="1"/>
  <c r="U248" i="1"/>
  <c r="I248" i="1" s="1"/>
  <c r="W8" i="1"/>
  <c r="X8" i="1" s="1"/>
  <c r="U8" i="1"/>
  <c r="I8" i="1" s="1"/>
  <c r="W714" i="1"/>
  <c r="X714" i="1" s="1"/>
  <c r="U714" i="1"/>
  <c r="W505" i="1"/>
  <c r="X505" i="1" s="1"/>
  <c r="U505" i="1"/>
  <c r="I505" i="1" s="1"/>
  <c r="W297" i="1"/>
  <c r="X297" i="1" s="1"/>
  <c r="U297" i="1"/>
  <c r="I297" i="1" s="1"/>
  <c r="W27" i="1"/>
  <c r="X27" i="1" s="1"/>
  <c r="U27" i="1"/>
  <c r="I27" i="1" s="1"/>
  <c r="U302" i="1"/>
  <c r="I302" i="1" s="1"/>
  <c r="W302" i="1"/>
  <c r="X302" i="1" s="1"/>
  <c r="W261" i="1"/>
  <c r="X261" i="1" s="1"/>
  <c r="U261" i="1"/>
  <c r="I261" i="1" s="1"/>
  <c r="W880" i="1"/>
  <c r="X880" i="1" s="1"/>
  <c r="U880" i="1"/>
  <c r="I880" i="1" s="1"/>
  <c r="W743" i="1"/>
  <c r="X743" i="1" s="1"/>
  <c r="U743" i="1"/>
  <c r="W644" i="1"/>
  <c r="X644" i="1" s="1"/>
  <c r="U644" i="1"/>
  <c r="W544" i="1"/>
  <c r="X544" i="1" s="1"/>
  <c r="U544" i="1"/>
  <c r="I544" i="1" s="1"/>
  <c r="W446" i="1"/>
  <c r="X446" i="1" s="1"/>
  <c r="U446" i="1"/>
  <c r="I446" i="1" s="1"/>
  <c r="W346" i="1"/>
  <c r="X346" i="1" s="1"/>
  <c r="U346" i="1"/>
  <c r="W246" i="1"/>
  <c r="X246" i="1" s="1"/>
  <c r="U246" i="1"/>
  <c r="I246" i="1" s="1"/>
  <c r="W235" i="1"/>
  <c r="X235" i="1" s="1"/>
  <c r="U235" i="1"/>
  <c r="I235" i="1" s="1"/>
  <c r="W789" i="1"/>
  <c r="X789" i="1" s="1"/>
  <c r="U789" i="1"/>
  <c r="W671" i="1"/>
  <c r="X671" i="1" s="1"/>
  <c r="U671" i="1"/>
  <c r="W542" i="1"/>
  <c r="X542" i="1" s="1"/>
  <c r="U542" i="1"/>
  <c r="I542" i="1" s="1"/>
  <c r="W424" i="1"/>
  <c r="X424" i="1" s="1"/>
  <c r="U424" i="1"/>
  <c r="I424" i="1" s="1"/>
  <c r="W304" i="1"/>
  <c r="X304" i="1" s="1"/>
  <c r="U304" i="1"/>
  <c r="I304" i="1" s="1"/>
  <c r="W848" i="1"/>
  <c r="X848" i="1" s="1"/>
  <c r="U848" i="1"/>
  <c r="I848" i="1" s="1"/>
  <c r="W720" i="1"/>
  <c r="X720" i="1" s="1"/>
  <c r="U720" i="1"/>
  <c r="U591" i="1"/>
  <c r="W591" i="1"/>
  <c r="X591" i="1" s="1"/>
  <c r="U837" i="1"/>
  <c r="I837" i="1" s="1"/>
  <c r="W837" i="1"/>
  <c r="X837" i="1" s="1"/>
  <c r="U719" i="1"/>
  <c r="W719" i="1"/>
  <c r="X719" i="1" s="1"/>
  <c r="U590" i="1"/>
  <c r="W590" i="1"/>
  <c r="X590" i="1" s="1"/>
  <c r="W836" i="1"/>
  <c r="X836" i="1" s="1"/>
  <c r="U836" i="1"/>
  <c r="I836" i="1" s="1"/>
  <c r="W718" i="1"/>
  <c r="X718" i="1" s="1"/>
  <c r="U718" i="1"/>
  <c r="W599" i="1"/>
  <c r="X599" i="1" s="1"/>
  <c r="U599" i="1"/>
  <c r="W835" i="1"/>
  <c r="X835" i="1" s="1"/>
  <c r="U835" i="1"/>
  <c r="I835" i="1" s="1"/>
  <c r="W707" i="1"/>
  <c r="X707" i="1" s="1"/>
  <c r="U707" i="1"/>
  <c r="W578" i="1"/>
  <c r="X578" i="1" s="1"/>
  <c r="U578" i="1"/>
  <c r="W834" i="1"/>
  <c r="X834" i="1" s="1"/>
  <c r="U834" i="1"/>
  <c r="I834" i="1" s="1"/>
  <c r="W706" i="1"/>
  <c r="X706" i="1" s="1"/>
  <c r="U706" i="1"/>
  <c r="W587" i="1"/>
  <c r="X587" i="1" s="1"/>
  <c r="U587" i="1"/>
  <c r="W843" i="1"/>
  <c r="X843" i="1" s="1"/>
  <c r="U843" i="1"/>
  <c r="I843" i="1" s="1"/>
  <c r="W745" i="1"/>
  <c r="X745" i="1" s="1"/>
  <c r="U745" i="1"/>
  <c r="W636" i="1"/>
  <c r="X636" i="1" s="1"/>
  <c r="U636" i="1"/>
  <c r="W536" i="1"/>
  <c r="X536" i="1" s="1"/>
  <c r="U536" i="1"/>
  <c r="I536" i="1" s="1"/>
  <c r="W438" i="1"/>
  <c r="X438" i="1" s="1"/>
  <c r="U438" i="1"/>
  <c r="I438" i="1" s="1"/>
  <c r="U328" i="1"/>
  <c r="I328" i="1" s="1"/>
  <c r="W328" i="1"/>
  <c r="X328" i="1" s="1"/>
  <c r="W188" i="1"/>
  <c r="X188" i="1" s="1"/>
  <c r="U188" i="1"/>
  <c r="I188" i="1" s="1"/>
  <c r="W78" i="1"/>
  <c r="X78" i="1" s="1"/>
  <c r="U78" i="1"/>
  <c r="I78" i="1" s="1"/>
  <c r="W872" i="1"/>
  <c r="X872" i="1" s="1"/>
  <c r="U872" i="1"/>
  <c r="I872" i="1" s="1"/>
  <c r="W772" i="1"/>
  <c r="X772" i="1" s="1"/>
  <c r="U772" i="1"/>
  <c r="W674" i="1"/>
  <c r="X674" i="1"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10" i="1"/>
  <c r="X810" i="1" s="1"/>
  <c r="U810" i="1"/>
  <c r="W574" i="1"/>
  <c r="X574" i="1" s="1"/>
  <c r="U574" i="1"/>
  <c r="W583" i="1"/>
  <c r="X583" i="1" s="1"/>
  <c r="U583" i="1"/>
  <c r="W265" i="1"/>
  <c r="X265" i="1" s="1"/>
  <c r="U265" i="1"/>
  <c r="I265" i="1" s="1"/>
  <c r="W453" i="1"/>
  <c r="X453" i="1" s="1"/>
  <c r="U453" i="1"/>
  <c r="I453" i="1" s="1"/>
  <c r="U867" i="1"/>
  <c r="I867" i="1" s="1"/>
  <c r="W867" i="1"/>
  <c r="X867" i="1" s="1"/>
  <c r="U630" i="1"/>
  <c r="W630" i="1"/>
  <c r="X630" i="1" s="1"/>
  <c r="W865" i="1"/>
  <c r="X865" i="1" s="1"/>
  <c r="U865" i="1"/>
  <c r="I865" i="1" s="1"/>
  <c r="W746" i="1"/>
  <c r="X746" i="1" s="1"/>
  <c r="U746" i="1"/>
  <c r="W666" i="1"/>
  <c r="X666" i="1" s="1"/>
  <c r="U666" i="1"/>
  <c r="U358" i="1"/>
  <c r="I358" i="1" s="1"/>
  <c r="W358" i="1"/>
  <c r="X358" i="1" s="1"/>
  <c r="W704" i="1"/>
  <c r="X704" i="1" s="1"/>
  <c r="U704" i="1"/>
  <c r="W397" i="1"/>
  <c r="X397" i="1" s="1"/>
  <c r="U397" i="1"/>
  <c r="I397" i="1" s="1"/>
  <c r="W146" i="1"/>
  <c r="X146" i="1" s="1"/>
  <c r="U146" i="1"/>
  <c r="I146" i="1" s="1"/>
  <c r="W224" i="1"/>
  <c r="X224" i="1" s="1"/>
  <c r="U224" i="1"/>
  <c r="I224" i="1" s="1"/>
  <c r="U243" i="1"/>
  <c r="I243" i="1" s="1"/>
  <c r="W243" i="1"/>
  <c r="X243" i="1" s="1"/>
  <c r="U402" i="1"/>
  <c r="I402" i="1" s="1"/>
  <c r="W402" i="1"/>
  <c r="X402" i="1" s="1"/>
  <c r="W92" i="1"/>
  <c r="X92" i="1" s="1"/>
  <c r="U92" i="1"/>
  <c r="I92" i="1" s="1"/>
  <c r="W31" i="1"/>
  <c r="X31" i="1" s="1"/>
  <c r="U31" i="1"/>
  <c r="I31" i="1" s="1"/>
  <c r="W577" i="1"/>
  <c r="X577" i="1" s="1"/>
  <c r="U577" i="1"/>
  <c r="W800" i="1"/>
  <c r="X800" i="1" s="1"/>
  <c r="U800" i="1"/>
  <c r="W464" i="1"/>
  <c r="X464" i="1" s="1"/>
  <c r="U464" i="1"/>
  <c r="I464" i="1" s="1"/>
  <c r="W672" i="1"/>
  <c r="X672" i="1" s="1"/>
  <c r="U672" i="1"/>
  <c r="W255" i="1"/>
  <c r="X255" i="1" s="1"/>
  <c r="U255" i="1"/>
  <c r="I255" i="1" s="1"/>
  <c r="W878" i="1"/>
  <c r="X878" i="1" s="1"/>
  <c r="U878" i="1"/>
  <c r="I878" i="1" s="1"/>
  <c r="U739" i="1"/>
  <c r="W739" i="1"/>
  <c r="X739" i="1" s="1"/>
  <c r="W748" i="1"/>
  <c r="X748" i="1" s="1"/>
  <c r="U748" i="1"/>
  <c r="W608" i="1"/>
  <c r="X608" i="1" s="1"/>
  <c r="U608" i="1"/>
  <c r="W607" i="1"/>
  <c r="X607" i="1" s="1"/>
  <c r="U607" i="1"/>
  <c r="W556" i="1"/>
  <c r="X556" i="1" s="1"/>
  <c r="U556" i="1"/>
  <c r="I556" i="1" s="1"/>
  <c r="W98" i="1"/>
  <c r="X98" i="1" s="1"/>
  <c r="U98" i="1"/>
  <c r="I98" i="1" s="1"/>
  <c r="W694" i="1"/>
  <c r="X694" i="1" s="1"/>
  <c r="U694"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3" i="1"/>
  <c r="W753" i="1"/>
  <c r="X753" i="1" s="1"/>
  <c r="W454" i="1"/>
  <c r="X454" i="1" s="1"/>
  <c r="U454" i="1"/>
  <c r="I454" i="1" s="1"/>
  <c r="W563" i="1"/>
  <c r="X563" i="1" s="1"/>
  <c r="U563" i="1"/>
  <c r="I563" i="1" s="1"/>
  <c r="W799" i="1"/>
  <c r="X799" i="1" s="1"/>
  <c r="U799" i="1"/>
  <c r="W434" i="1"/>
  <c r="X434" i="1" s="1"/>
  <c r="U434" i="1"/>
  <c r="I434" i="1" s="1"/>
  <c r="W730" i="1"/>
  <c r="X730" i="1" s="1"/>
  <c r="U730" i="1"/>
  <c r="U610" i="1"/>
  <c r="W610" i="1"/>
  <c r="X610" i="1" s="1"/>
  <c r="W845" i="1"/>
  <c r="X845" i="1" s="1"/>
  <c r="U845" i="1"/>
  <c r="I845" i="1" s="1"/>
  <c r="W716" i="1"/>
  <c r="X716" i="1" s="1"/>
  <c r="U716" i="1"/>
  <c r="W646" i="1"/>
  <c r="X646" i="1" s="1"/>
  <c r="U646" i="1"/>
  <c r="W882" i="1"/>
  <c r="X882" i="1" s="1"/>
  <c r="U882" i="1"/>
  <c r="I882" i="1" s="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41" i="1"/>
  <c r="X841" i="1" s="1"/>
  <c r="U841" i="1"/>
  <c r="I841" i="1" s="1"/>
  <c r="W653" i="1"/>
  <c r="X653" i="1" s="1"/>
  <c r="U653" i="1"/>
  <c r="W733" i="1"/>
  <c r="X733" i="1" s="1"/>
  <c r="U733" i="1"/>
  <c r="W436" i="1"/>
  <c r="X436" i="1" s="1"/>
  <c r="U436" i="1"/>
  <c r="I436" i="1" s="1"/>
  <c r="W336" i="1"/>
  <c r="X336" i="1" s="1"/>
  <c r="U336" i="1"/>
  <c r="I336" i="1" s="1"/>
  <c r="W236" i="1"/>
  <c r="X236" i="1" s="1"/>
  <c r="U236" i="1"/>
  <c r="I236" i="1" s="1"/>
  <c r="W543" i="1"/>
  <c r="X543" i="1" s="1"/>
  <c r="U543" i="1"/>
  <c r="I543" i="1" s="1"/>
  <c r="W225" i="1"/>
  <c r="X225" i="1" s="1"/>
  <c r="U225" i="1"/>
  <c r="I225" i="1" s="1"/>
  <c r="W779" i="1"/>
  <c r="X779" i="1" s="1"/>
  <c r="U779" i="1"/>
  <c r="W652" i="1"/>
  <c r="X652" i="1" s="1"/>
  <c r="U652" i="1"/>
  <c r="W532" i="1"/>
  <c r="X532" i="1" s="1"/>
  <c r="U532" i="1"/>
  <c r="I532" i="1" s="1"/>
  <c r="W414" i="1"/>
  <c r="X414" i="1" s="1"/>
  <c r="U414" i="1"/>
  <c r="I414" i="1" s="1"/>
  <c r="W294" i="1"/>
  <c r="X294" i="1" s="1"/>
  <c r="U294" i="1"/>
  <c r="I294" i="1" s="1"/>
  <c r="W828" i="1"/>
  <c r="X828" i="1" s="1"/>
  <c r="U828" i="1"/>
  <c r="W710" i="1"/>
  <c r="X710" i="1" s="1"/>
  <c r="U710" i="1"/>
  <c r="U581" i="1"/>
  <c r="W581" i="1"/>
  <c r="X581" i="1" s="1"/>
  <c r="U827" i="1"/>
  <c r="W827" i="1"/>
  <c r="X827" i="1" s="1"/>
  <c r="U709" i="1"/>
  <c r="W709" i="1"/>
  <c r="X709" i="1" s="1"/>
  <c r="U580" i="1"/>
  <c r="W580" i="1"/>
  <c r="X580" i="1" s="1"/>
  <c r="W826" i="1"/>
  <c r="X826" i="1" s="1"/>
  <c r="U826" i="1"/>
  <c r="W708" i="1"/>
  <c r="X708" i="1" s="1"/>
  <c r="U708" i="1"/>
  <c r="W579" i="1"/>
  <c r="X579" i="1" s="1"/>
  <c r="U579" i="1"/>
  <c r="W815" i="1"/>
  <c r="X815" i="1" s="1"/>
  <c r="U815" i="1"/>
  <c r="W697" i="1"/>
  <c r="X697" i="1" s="1"/>
  <c r="U697" i="1"/>
  <c r="W568" i="1"/>
  <c r="X568" i="1" s="1"/>
  <c r="U568" i="1"/>
  <c r="I568" i="1" s="1"/>
  <c r="W814" i="1"/>
  <c r="X814" i="1" s="1"/>
  <c r="U814" i="1"/>
  <c r="W696" i="1"/>
  <c r="X696" i="1" s="1"/>
  <c r="U696" i="1"/>
  <c r="W567" i="1"/>
  <c r="X567" i="1" s="1"/>
  <c r="U567" i="1"/>
  <c r="I567" i="1" s="1"/>
  <c r="W833" i="1"/>
  <c r="X833" i="1" s="1"/>
  <c r="U833" i="1"/>
  <c r="I833" i="1" s="1"/>
  <c r="W735" i="1"/>
  <c r="X735" i="1" s="1"/>
  <c r="U735"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62" i="1"/>
  <c r="X862" i="1" s="1"/>
  <c r="U862" i="1"/>
  <c r="W764" i="1"/>
  <c r="X764" i="1" s="1"/>
  <c r="U764" i="1"/>
  <c r="W665" i="1"/>
  <c r="X665" i="1" s="1"/>
  <c r="U665" i="1"/>
  <c r="W555" i="1"/>
  <c r="X555" i="1" s="1"/>
  <c r="U555" i="1"/>
  <c r="I555" i="1" s="1"/>
  <c r="W455" i="1"/>
  <c r="X455" i="1" s="1"/>
  <c r="U455" i="1"/>
  <c r="I455" i="1" s="1"/>
  <c r="U357" i="1"/>
  <c r="I357" i="1" s="1"/>
  <c r="W357" i="1"/>
  <c r="X357" i="1"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U203" i="1"/>
  <c r="I203" i="1" s="1"/>
  <c r="W203" i="1"/>
  <c r="X203" i="1" s="1"/>
  <c r="U103" i="1"/>
  <c r="I103" i="1" s="1"/>
  <c r="W103" i="1"/>
  <c r="X103" i="1" s="1"/>
  <c r="U460" i="1"/>
  <c r="I460" i="1" s="1"/>
  <c r="W460" i="1"/>
  <c r="X460" i="1" s="1"/>
  <c r="U352" i="1"/>
  <c r="I352" i="1" s="1"/>
  <c r="W352" i="1"/>
  <c r="X352" i="1"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U771" i="1"/>
  <c r="W771" i="1"/>
  <c r="X771" i="1" s="1"/>
  <c r="W682" i="1"/>
  <c r="X682" i="1" s="1"/>
  <c r="U682" i="1"/>
  <c r="W829" i="1"/>
  <c r="X829" i="1" s="1"/>
  <c r="U829" i="1"/>
  <c r="I829" i="1" s="1"/>
  <c r="W334" i="1"/>
  <c r="X334" i="1" s="1"/>
  <c r="U334" i="1"/>
  <c r="I334" i="1" s="1"/>
  <c r="U631" i="1"/>
  <c r="W631" i="1"/>
  <c r="X631" i="1" s="1"/>
  <c r="W758" i="1"/>
  <c r="X758" i="1" s="1"/>
  <c r="U758" i="1"/>
  <c r="W874" i="1"/>
  <c r="X874" i="1" s="1"/>
  <c r="U874" i="1"/>
  <c r="I874" i="1" s="1"/>
  <c r="W773" i="1"/>
  <c r="X773" i="1" s="1"/>
  <c r="U773" i="1"/>
  <c r="W238" i="1"/>
  <c r="X238" i="1" s="1"/>
  <c r="U238" i="1"/>
  <c r="I238" i="1" s="1"/>
  <c r="W495" i="1"/>
  <c r="X495" i="1" s="1"/>
  <c r="U495" i="1"/>
  <c r="I495" i="1" s="1"/>
  <c r="W17" i="1"/>
  <c r="X17" i="1" s="1"/>
  <c r="U17" i="1"/>
  <c r="I17" i="1" s="1"/>
  <c r="W75" i="1"/>
  <c r="X75" i="1" s="1"/>
  <c r="U75" i="1"/>
  <c r="I75" i="1" s="1"/>
  <c r="W700" i="1"/>
  <c r="X700" i="1" s="1"/>
  <c r="U700"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3" i="1"/>
  <c r="X763" i="1" s="1"/>
  <c r="U763" i="1"/>
  <c r="W366" i="1"/>
  <c r="X366" i="1" s="1"/>
  <c r="U366" i="1"/>
  <c r="I366" i="1" s="1"/>
  <c r="W473" i="1"/>
  <c r="X473" i="1" s="1"/>
  <c r="U473" i="1"/>
  <c r="I473" i="1" s="1"/>
  <c r="W691" i="1"/>
  <c r="X691" i="1" s="1"/>
  <c r="U691" i="1"/>
  <c r="W324" i="1"/>
  <c r="X324" i="1" s="1"/>
  <c r="U324" i="1"/>
  <c r="I324" i="1" s="1"/>
  <c r="U857" i="1"/>
  <c r="I857" i="1" s="1"/>
  <c r="W857" i="1"/>
  <c r="X857" i="1" s="1"/>
  <c r="W619" i="1"/>
  <c r="X619" i="1" s="1"/>
  <c r="U619" i="1"/>
  <c r="W864" i="1"/>
  <c r="X864" i="1" s="1"/>
  <c r="U864" i="1"/>
  <c r="I864" i="1" s="1"/>
  <c r="W765" i="1"/>
  <c r="X765" i="1" s="1"/>
  <c r="U765" i="1"/>
  <c r="W348" i="1"/>
  <c r="X348" i="1" s="1"/>
  <c r="U348" i="1"/>
  <c r="I348" i="1" s="1"/>
  <c r="W585" i="1"/>
  <c r="X585" i="1" s="1"/>
  <c r="U585" i="1"/>
  <c r="U137" i="1"/>
  <c r="I137" i="1" s="1"/>
  <c r="W137" i="1"/>
  <c r="X137" i="1" s="1"/>
  <c r="U233" i="1"/>
  <c r="I233" i="1" s="1"/>
  <c r="W233" i="1"/>
  <c r="X233" i="1" s="1"/>
  <c r="U490" i="1"/>
  <c r="I490" i="1" s="1"/>
  <c r="W490" i="1"/>
  <c r="X490" i="1"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90" i="1"/>
  <c r="X790" i="1" s="1"/>
  <c r="U790" i="1"/>
  <c r="U554" i="1"/>
  <c r="I554" i="1" s="1"/>
  <c r="W554" i="1"/>
  <c r="X554" i="1" s="1"/>
  <c r="W663" i="1"/>
  <c r="X663" i="1" s="1"/>
  <c r="U663" i="1"/>
  <c r="W245" i="1"/>
  <c r="X245" i="1" s="1"/>
  <c r="U245" i="1"/>
  <c r="I245" i="1" s="1"/>
  <c r="W314" i="1"/>
  <c r="X314" i="1" s="1"/>
  <c r="U314" i="1"/>
  <c r="I314" i="1" s="1"/>
  <c r="W847" i="1"/>
  <c r="X847" i="1" s="1"/>
  <c r="U847" i="1"/>
  <c r="I847" i="1" s="1"/>
  <c r="W846" i="1"/>
  <c r="X846" i="1" s="1"/>
  <c r="U846" i="1"/>
  <c r="I846" i="1" s="1"/>
  <c r="W598" i="1"/>
  <c r="X598" i="1" s="1"/>
  <c r="U598" i="1"/>
  <c r="W853" i="1"/>
  <c r="X853" i="1" s="1"/>
  <c r="U853" i="1"/>
  <c r="I853"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80" i="1"/>
  <c r="X780" i="1" s="1"/>
  <c r="U780" i="1"/>
  <c r="W553" i="1"/>
  <c r="X553" i="1" s="1"/>
  <c r="U553" i="1"/>
  <c r="I553" i="1" s="1"/>
  <c r="W534" i="1"/>
  <c r="X534" i="1" s="1"/>
  <c r="U534" i="1"/>
  <c r="I534" i="1" s="1"/>
  <c r="W445" i="1"/>
  <c r="X445" i="1" s="1"/>
  <c r="U445" i="1"/>
  <c r="I445" i="1" s="1"/>
  <c r="W860" i="1"/>
  <c r="X860" i="1" s="1"/>
  <c r="U860" i="1"/>
  <c r="I860" i="1" s="1"/>
  <c r="W762" i="1"/>
  <c r="X762" i="1" s="1"/>
  <c r="U762" i="1"/>
  <c r="W821" i="1"/>
  <c r="X821" i="1" s="1"/>
  <c r="U821" i="1"/>
  <c r="W723" i="1"/>
  <c r="X723" i="1" s="1"/>
  <c r="U723"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U642" i="1"/>
  <c r="W522" i="1"/>
  <c r="X522" i="1" s="1"/>
  <c r="U522" i="1"/>
  <c r="I522" i="1" s="1"/>
  <c r="W404" i="1"/>
  <c r="X404" i="1" s="1"/>
  <c r="U404" i="1"/>
  <c r="I404" i="1" s="1"/>
  <c r="W284" i="1"/>
  <c r="X284" i="1" s="1"/>
  <c r="U284" i="1"/>
  <c r="I284" i="1" s="1"/>
  <c r="W818" i="1"/>
  <c r="X818" i="1" s="1"/>
  <c r="U818" i="1"/>
  <c r="W690" i="1"/>
  <c r="X690" i="1" s="1"/>
  <c r="U690" i="1"/>
  <c r="U571" i="1"/>
  <c r="W571" i="1"/>
  <c r="X571" i="1" s="1"/>
  <c r="U817" i="1"/>
  <c r="W817" i="1"/>
  <c r="X817" i="1" s="1"/>
  <c r="U689" i="1"/>
  <c r="W689" i="1"/>
  <c r="X689" i="1" s="1"/>
  <c r="U570" i="1"/>
  <c r="W570" i="1"/>
  <c r="X570" i="1" s="1"/>
  <c r="W816" i="1"/>
  <c r="X816" i="1" s="1"/>
  <c r="U816" i="1"/>
  <c r="W698" i="1"/>
  <c r="X698" i="1" s="1"/>
  <c r="U698" i="1"/>
  <c r="W569" i="1"/>
  <c r="X569" i="1" s="1"/>
  <c r="U569" i="1"/>
  <c r="W805" i="1"/>
  <c r="X805" i="1" s="1"/>
  <c r="U805" i="1"/>
  <c r="W677" i="1"/>
  <c r="X677" i="1" s="1"/>
  <c r="U677" i="1"/>
  <c r="W558" i="1"/>
  <c r="X558" i="1" s="1"/>
  <c r="U558" i="1"/>
  <c r="I558" i="1" s="1"/>
  <c r="W804" i="1"/>
  <c r="X804" i="1" s="1"/>
  <c r="U804" i="1"/>
  <c r="W686" i="1"/>
  <c r="X686" i="1" s="1"/>
  <c r="U686" i="1"/>
  <c r="W557" i="1"/>
  <c r="X557" i="1" s="1"/>
  <c r="U557" i="1"/>
  <c r="I557" i="1" s="1"/>
  <c r="W823" i="1"/>
  <c r="X823" i="1" s="1"/>
  <c r="U823" i="1"/>
  <c r="W725" i="1"/>
  <c r="X725" i="1" s="1"/>
  <c r="U725" i="1"/>
  <c r="U616" i="1"/>
  <c r="W616" i="1"/>
  <c r="X616" i="1" s="1"/>
  <c r="W516" i="1"/>
  <c r="X516" i="1" s="1"/>
  <c r="U516" i="1"/>
  <c r="I516" i="1" s="1"/>
  <c r="U408" i="1"/>
  <c r="I408" i="1" s="1"/>
  <c r="W408" i="1"/>
  <c r="X408" i="1" s="1"/>
  <c r="W298" i="1"/>
  <c r="X298" i="1" s="1"/>
  <c r="U298" i="1"/>
  <c r="I298" i="1" s="1"/>
  <c r="U168" i="1"/>
  <c r="I168" i="1" s="1"/>
  <c r="W168" i="1"/>
  <c r="X168" i="1" s="1"/>
  <c r="W58" i="1"/>
  <c r="X58" i="1" s="1"/>
  <c r="U58" i="1"/>
  <c r="I58" i="1" s="1"/>
  <c r="U852" i="1"/>
  <c r="I852" i="1" s="1"/>
  <c r="W852" i="1"/>
  <c r="X852" i="1" s="1"/>
  <c r="W754" i="1"/>
  <c r="X754" i="1" s="1"/>
  <c r="U754" i="1"/>
  <c r="U655" i="1"/>
  <c r="W655" i="1"/>
  <c r="X655" i="1"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U403" i="1"/>
  <c r="I403" i="1" s="1"/>
  <c r="W403" i="1"/>
  <c r="X403" i="1" s="1"/>
  <c r="U293" i="1"/>
  <c r="I293" i="1" s="1"/>
  <c r="W293" i="1"/>
  <c r="X293" i="1" s="1"/>
  <c r="U193" i="1"/>
  <c r="I193" i="1" s="1"/>
  <c r="W193" i="1"/>
  <c r="X193" i="1" s="1"/>
  <c r="U93" i="1"/>
  <c r="I93" i="1" s="1"/>
  <c r="W93" i="1"/>
  <c r="X93" i="1" s="1"/>
  <c r="U749" i="1"/>
  <c r="W749" i="1"/>
  <c r="X749" i="1" s="1"/>
  <c r="W451" i="1"/>
  <c r="X451" i="1" s="1"/>
  <c r="U451" i="1"/>
  <c r="I451" i="1" s="1"/>
  <c r="U342" i="1"/>
  <c r="I342" i="1" s="1"/>
  <c r="W342" i="1"/>
  <c r="X342" i="1" s="1"/>
  <c r="U242" i="1"/>
  <c r="I242" i="1" s="1"/>
  <c r="W242" i="1"/>
  <c r="X242" i="1" s="1"/>
  <c r="W142" i="1"/>
  <c r="X142" i="1" s="1"/>
  <c r="U142" i="1"/>
  <c r="I142" i="1" s="1"/>
  <c r="W42" i="1"/>
  <c r="X42" i="1" s="1"/>
  <c r="U42" i="1"/>
  <c r="I42" i="1" s="1"/>
  <c r="W509" i="1"/>
  <c r="X509" i="1"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4" i="1"/>
  <c r="X854" i="1" s="1"/>
  <c r="U854" i="1"/>
  <c r="I854"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W376" i="1"/>
  <c r="X376" i="1" s="1"/>
  <c r="U376" i="1"/>
  <c r="I376" i="1" s="1"/>
  <c r="W483" i="1"/>
  <c r="X483" i="1" s="1"/>
  <c r="U483" i="1"/>
  <c r="I483" i="1" s="1"/>
  <c r="W701" i="1"/>
  <c r="X701" i="1" s="1"/>
  <c r="U701" i="1"/>
  <c r="W234" i="1"/>
  <c r="X234" i="1" s="1"/>
  <c r="U234" i="1"/>
  <c r="I234" i="1" s="1"/>
  <c r="U759" i="1"/>
  <c r="W759" i="1"/>
  <c r="X759" i="1" s="1"/>
  <c r="W629" i="1"/>
  <c r="X629" i="1" s="1"/>
  <c r="U629" i="1"/>
  <c r="W747" i="1"/>
  <c r="X747" i="1" s="1"/>
  <c r="U747" i="1"/>
  <c r="W873" i="1"/>
  <c r="X873" i="1" s="1"/>
  <c r="U873" i="1"/>
  <c r="I873" i="1" s="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U450" i="1"/>
  <c r="I450" i="1" s="1"/>
  <c r="W588" i="1"/>
  <c r="X588" i="1" s="1"/>
  <c r="U588" i="1"/>
  <c r="W220" i="1"/>
  <c r="X220" i="1" s="1"/>
  <c r="U220" i="1"/>
  <c r="I220" i="1" s="1"/>
  <c r="W419" i="1"/>
  <c r="X419" i="1" s="1"/>
  <c r="U419" i="1"/>
  <c r="I419" i="1" s="1"/>
  <c r="W109" i="1"/>
  <c r="X109" i="1" s="1"/>
  <c r="U109" i="1"/>
  <c r="I109" i="1" s="1"/>
  <c r="W861" i="1"/>
  <c r="X861" i="1" s="1"/>
  <c r="U861" i="1"/>
  <c r="I861" i="1" s="1"/>
  <c r="W564" i="1"/>
  <c r="X564" i="1" s="1"/>
  <c r="U564" i="1"/>
  <c r="I564" i="1" s="1"/>
  <c r="W266" i="1"/>
  <c r="X266" i="1" s="1"/>
  <c r="U266" i="1"/>
  <c r="I266" i="1" s="1"/>
  <c r="W355" i="1"/>
  <c r="X355" i="1" s="1"/>
  <c r="U355" i="1"/>
  <c r="I355" i="1" s="1"/>
  <c r="W572" i="1"/>
  <c r="X572" i="1" s="1"/>
  <c r="U572" i="1"/>
  <c r="W740" i="1"/>
  <c r="X740" i="1" s="1"/>
  <c r="U740" i="1"/>
  <c r="U620" i="1"/>
  <c r="W620" i="1"/>
  <c r="X620" i="1" s="1"/>
  <c r="W855" i="1"/>
  <c r="X855" i="1" s="1"/>
  <c r="U855" i="1"/>
  <c r="I855" i="1" s="1"/>
  <c r="W736" i="1"/>
  <c r="X736" i="1" s="1"/>
  <c r="U736" i="1"/>
  <c r="W656" i="1"/>
  <c r="X656" i="1" s="1"/>
  <c r="U656" i="1"/>
  <c r="U218" i="1"/>
  <c r="I218" i="1" s="1"/>
  <c r="W218" i="1"/>
  <c r="X218" i="1" s="1"/>
  <c r="W792" i="1"/>
  <c r="X792" i="1" s="1"/>
  <c r="U792"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U82" i="1"/>
  <c r="I82" i="1" s="1"/>
  <c r="W241" i="1"/>
  <c r="X241" i="1"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8" i="1"/>
  <c r="X728" i="1" s="1"/>
  <c r="U728" i="1"/>
  <c r="W844" i="1"/>
  <c r="X844" i="1" s="1"/>
  <c r="U844" i="1"/>
  <c r="I844" i="1" s="1"/>
  <c r="W755" i="1"/>
  <c r="X755" i="1" s="1"/>
  <c r="U755" i="1"/>
  <c r="W338" i="1"/>
  <c r="X338" i="1" s="1"/>
  <c r="U338" i="1"/>
  <c r="I338" i="1" s="1"/>
  <c r="W782" i="1"/>
  <c r="X782" i="1" s="1"/>
  <c r="U782"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70" i="1"/>
  <c r="X870" i="1" s="1"/>
  <c r="U870" i="1"/>
  <c r="I870" i="1" s="1"/>
  <c r="W634" i="1"/>
  <c r="X634" i="1" s="1"/>
  <c r="U634" i="1"/>
  <c r="W325" i="1"/>
  <c r="X325" i="1" s="1"/>
  <c r="U325" i="1"/>
  <c r="I325" i="1" s="1"/>
  <c r="W850" i="1"/>
  <c r="X850" i="1" s="1"/>
  <c r="U850" i="1"/>
  <c r="I850" i="1" s="1"/>
  <c r="W752" i="1"/>
  <c r="X752" i="1" s="1"/>
  <c r="U752" i="1"/>
  <c r="W811" i="1"/>
  <c r="X811" i="1" s="1"/>
  <c r="U811" i="1"/>
  <c r="W713" i="1"/>
  <c r="X713" i="1" s="1"/>
  <c r="U713" i="1"/>
  <c r="W614" i="1"/>
  <c r="X614" i="1" s="1"/>
  <c r="U614" i="1"/>
  <c r="W514" i="1"/>
  <c r="X514" i="1" s="1"/>
  <c r="U514" i="1"/>
  <c r="I514" i="1" s="1"/>
  <c r="W416" i="1"/>
  <c r="X416" i="1" s="1"/>
  <c r="U416" i="1"/>
  <c r="I416" i="1" s="1"/>
  <c r="W316" i="1"/>
  <c r="X316" i="1" s="1"/>
  <c r="U316" i="1"/>
  <c r="I316" i="1" s="1"/>
  <c r="W722" i="1"/>
  <c r="X722" i="1" s="1"/>
  <c r="U722" i="1"/>
  <c r="W623" i="1"/>
  <c r="X623" i="1" s="1"/>
  <c r="U623" i="1"/>
  <c r="W523" i="1"/>
  <c r="X523" i="1" s="1"/>
  <c r="U523" i="1"/>
  <c r="I523" i="1" s="1"/>
  <c r="W425" i="1"/>
  <c r="X425" i="1" s="1"/>
  <c r="U425" i="1"/>
  <c r="I425" i="1" s="1"/>
  <c r="W305" i="1"/>
  <c r="X305" i="1" s="1"/>
  <c r="U305" i="1"/>
  <c r="I305" i="1" s="1"/>
  <c r="W879" i="1"/>
  <c r="X879" i="1" s="1"/>
  <c r="U879" i="1"/>
  <c r="I879" i="1" s="1"/>
  <c r="W751" i="1"/>
  <c r="X751" i="1" s="1"/>
  <c r="U751" i="1"/>
  <c r="W632" i="1"/>
  <c r="X632" i="1" s="1"/>
  <c r="U632" i="1"/>
  <c r="W502" i="1"/>
  <c r="X502" i="1" s="1"/>
  <c r="U502" i="1"/>
  <c r="I502" i="1" s="1"/>
  <c r="W374" i="1"/>
  <c r="X374" i="1" s="1"/>
  <c r="U374" i="1"/>
  <c r="I374" i="1" s="1"/>
  <c r="W274" i="1"/>
  <c r="X274" i="1" s="1"/>
  <c r="U274" i="1"/>
  <c r="I274" i="1" s="1"/>
  <c r="W808" i="1"/>
  <c r="X808" i="1" s="1"/>
  <c r="U808" i="1"/>
  <c r="W680" i="1"/>
  <c r="X680" i="1" s="1"/>
  <c r="U680" i="1"/>
  <c r="U561" i="1"/>
  <c r="I561" i="1" s="1"/>
  <c r="W561" i="1"/>
  <c r="X561" i="1" s="1"/>
  <c r="U807" i="1"/>
  <c r="W807" i="1"/>
  <c r="X807" i="1" s="1"/>
  <c r="U679" i="1"/>
  <c r="W679" i="1"/>
  <c r="X679" i="1" s="1"/>
  <c r="U560" i="1"/>
  <c r="I560" i="1" s="1"/>
  <c r="W560" i="1"/>
  <c r="X560" i="1" s="1"/>
  <c r="W806" i="1"/>
  <c r="X806" i="1" s="1"/>
  <c r="U806" i="1"/>
  <c r="W678" i="1"/>
  <c r="X678" i="1" s="1"/>
  <c r="U678" i="1"/>
  <c r="W559" i="1"/>
  <c r="X559" i="1" s="1"/>
  <c r="U559" i="1"/>
  <c r="I559" i="1" s="1"/>
  <c r="W795" i="1"/>
  <c r="X795" i="1" s="1"/>
  <c r="U795" i="1"/>
  <c r="W667" i="1"/>
  <c r="X667" i="1" s="1"/>
  <c r="U667" i="1"/>
  <c r="W548" i="1"/>
  <c r="X548" i="1" s="1"/>
  <c r="U548" i="1"/>
  <c r="I548" i="1" s="1"/>
  <c r="W794" i="1"/>
  <c r="X794" i="1" s="1"/>
  <c r="U794" i="1"/>
  <c r="W547" i="1"/>
  <c r="X547" i="1" s="1"/>
  <c r="U547" i="1"/>
  <c r="I547" i="1" s="1"/>
  <c r="W813" i="1"/>
  <c r="X813" i="1" s="1"/>
  <c r="U813" i="1"/>
  <c r="W715" i="1"/>
  <c r="X715" i="1" s="1"/>
  <c r="U715"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42" i="1"/>
  <c r="X842" i="1" s="1"/>
  <c r="U842" i="1"/>
  <c r="I842" i="1" s="1"/>
  <c r="W744" i="1"/>
  <c r="X744" i="1" s="1"/>
  <c r="U744"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9" i="1"/>
  <c r="W699" i="1"/>
  <c r="X699"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U291" i="1"/>
  <c r="I291" i="1" s="1"/>
  <c r="W191" i="1"/>
  <c r="X191" i="1" s="1"/>
  <c r="U191" i="1"/>
  <c r="I191" i="1" s="1"/>
  <c r="W81" i="1"/>
  <c r="X81" i="1" s="1"/>
  <c r="U81" i="1"/>
  <c r="I81" i="1" s="1"/>
  <c r="W825" i="1"/>
  <c r="X825" i="1" s="1"/>
  <c r="U825" i="1"/>
  <c r="W458" i="1"/>
  <c r="X458" i="1" s="1"/>
  <c r="U458" i="1"/>
  <c r="I458" i="1" s="1"/>
  <c r="W360" i="1"/>
  <c r="X360" i="1" s="1"/>
  <c r="U360" i="1"/>
  <c r="I360" i="1" s="1"/>
  <c r="W260" i="1"/>
  <c r="X260" i="1" s="1"/>
  <c r="U260" i="1"/>
  <c r="I260" i="1" s="1"/>
  <c r="W150" i="1"/>
  <c r="X150" i="1" s="1"/>
  <c r="U150" i="1"/>
  <c r="I150" i="1" s="1"/>
  <c r="W20" i="1"/>
  <c r="X20" i="1" s="1"/>
  <c r="U20" i="1"/>
  <c r="I20" i="1" s="1"/>
  <c r="W824" i="1"/>
  <c r="X824" i="1" s="1"/>
  <c r="U824" i="1"/>
  <c r="W467" i="1"/>
  <c r="X467" i="1" s="1"/>
  <c r="U467" i="1"/>
  <c r="I467" i="1" s="1"/>
  <c r="W359" i="1"/>
  <c r="X359" i="1" s="1"/>
  <c r="U359" i="1"/>
  <c r="I359" i="1" s="1"/>
  <c r="W259" i="1"/>
  <c r="X259" i="1" s="1"/>
  <c r="U259" i="1"/>
  <c r="I259" i="1" s="1"/>
  <c r="W159" i="1"/>
  <c r="X159" i="1" s="1"/>
  <c r="U159" i="1"/>
  <c r="I159" i="1" s="1"/>
  <c r="U29" i="1"/>
  <c r="I29" i="1" s="1"/>
  <c r="W29" i="1"/>
  <c r="X29" i="1" s="1"/>
  <c r="W871" i="1"/>
  <c r="X871" i="1" s="1"/>
  <c r="U871" i="1"/>
  <c r="I871" i="1" s="1"/>
  <c r="W474" i="1"/>
  <c r="X474" i="1" s="1"/>
  <c r="U474" i="1"/>
  <c r="I474" i="1" s="1"/>
  <c r="W276" i="1"/>
  <c r="X276" i="1" s="1"/>
  <c r="U276" i="1"/>
  <c r="I276" i="1" s="1"/>
  <c r="W365" i="1"/>
  <c r="X365" i="1" s="1"/>
  <c r="U365" i="1"/>
  <c r="I365" i="1" s="1"/>
  <c r="W582" i="1"/>
  <c r="X582" i="1" s="1"/>
  <c r="U582" i="1"/>
  <c r="W760" i="1"/>
  <c r="X760" i="1" s="1"/>
  <c r="U760" i="1"/>
  <c r="W876" i="1"/>
  <c r="X876" i="1" s="1"/>
  <c r="U876" i="1"/>
  <c r="I876" i="1" s="1"/>
  <c r="W618" i="1"/>
  <c r="X618" i="1" s="1"/>
  <c r="U618" i="1"/>
  <c r="W617" i="1"/>
  <c r="X617" i="1" s="1"/>
  <c r="U617" i="1"/>
  <c r="U466" i="1"/>
  <c r="I466" i="1" s="1"/>
  <c r="W466" i="1"/>
  <c r="X466" i="1" s="1"/>
  <c r="W802" i="1"/>
  <c r="X802" i="1" s="1"/>
  <c r="U802"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9" i="1"/>
  <c r="X819" i="1" s="1"/>
  <c r="U819" i="1"/>
  <c r="W444" i="1"/>
  <c r="X444" i="1" s="1"/>
  <c r="U444" i="1"/>
  <c r="I444" i="1" s="1"/>
  <c r="U621" i="1"/>
  <c r="W621" i="1"/>
  <c r="X621" i="1" s="1"/>
  <c r="W856" i="1"/>
  <c r="X856" i="1" s="1"/>
  <c r="U856" i="1"/>
  <c r="I856" i="1" s="1"/>
  <c r="W727" i="1"/>
  <c r="X727" i="1" s="1"/>
  <c r="U727" i="1"/>
  <c r="W863" i="1"/>
  <c r="X863" i="1" s="1"/>
  <c r="U863" i="1"/>
  <c r="I863" i="1" s="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51" i="1"/>
  <c r="X851" i="1" s="1"/>
  <c r="U851" i="1"/>
  <c r="I851" i="1" s="1"/>
  <c r="W356" i="1"/>
  <c r="X356" i="1" s="1"/>
  <c r="U356" i="1"/>
  <c r="I356" i="1" s="1"/>
  <c r="W463" i="1"/>
  <c r="X463" i="1" s="1"/>
  <c r="U463" i="1"/>
  <c r="I463" i="1" s="1"/>
  <c r="W681" i="1"/>
  <c r="X681" i="1" s="1"/>
  <c r="U681" i="1"/>
  <c r="W858" i="1"/>
  <c r="X858" i="1" s="1"/>
  <c r="U858" i="1"/>
  <c r="I858" i="1" s="1"/>
  <c r="U729" i="1"/>
  <c r="W729" i="1"/>
  <c r="X729" i="1" s="1"/>
  <c r="K703" i="3" s="1"/>
  <c r="L703" i="3" s="1"/>
  <c r="W609" i="1"/>
  <c r="X609" i="1" s="1"/>
  <c r="U609" i="1"/>
  <c r="W717" i="1"/>
  <c r="X717" i="1" s="1"/>
  <c r="U717" i="1"/>
  <c r="W597" i="1"/>
  <c r="X597" i="1" s="1"/>
  <c r="U597" i="1"/>
  <c r="W448" i="1"/>
  <c r="X448" i="1" s="1"/>
  <c r="U448" i="1"/>
  <c r="I448" i="1" s="1"/>
  <c r="W88" i="1"/>
  <c r="X88" i="1" s="1"/>
  <c r="U88" i="1"/>
  <c r="I88" i="1" s="1"/>
  <c r="W575" i="1"/>
  <c r="X575" i="1" s="1"/>
  <c r="U575" i="1"/>
  <c r="U127" i="1"/>
  <c r="I127" i="1" s="1"/>
  <c r="W127" i="1"/>
  <c r="X127" i="1" s="1"/>
  <c r="W126" i="1"/>
  <c r="X126" i="1"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31" i="1"/>
  <c r="X831" i="1" s="1"/>
  <c r="U831" i="1"/>
  <c r="I831" i="1" s="1"/>
  <c r="W643" i="1"/>
  <c r="X643" i="1" s="1"/>
  <c r="U643" i="1"/>
  <c r="W840" i="1"/>
  <c r="X840" i="1" s="1"/>
  <c r="U840" i="1"/>
  <c r="I840" i="1" s="1"/>
  <c r="W742" i="1"/>
  <c r="X742" i="1" s="1"/>
  <c r="U742" i="1"/>
  <c r="W801" i="1"/>
  <c r="X801" i="1" s="1"/>
  <c r="U801" i="1"/>
  <c r="W703" i="1"/>
  <c r="X703" i="1" s="1"/>
  <c r="U703" i="1"/>
  <c r="U604" i="1"/>
  <c r="W604" i="1"/>
  <c r="X604" i="1" s="1"/>
  <c r="U504" i="1"/>
  <c r="I504" i="1" s="1"/>
  <c r="W504" i="1"/>
  <c r="X504" i="1" s="1"/>
  <c r="W406" i="1"/>
  <c r="X406" i="1" s="1"/>
  <c r="U406" i="1"/>
  <c r="I406" i="1" s="1"/>
  <c r="W306" i="1"/>
  <c r="X306" i="1" s="1"/>
  <c r="U306" i="1"/>
  <c r="I306" i="1" s="1"/>
  <c r="W712" i="1"/>
  <c r="X712" i="1" s="1"/>
  <c r="U712" i="1"/>
  <c r="W613" i="1"/>
  <c r="X613" i="1" s="1"/>
  <c r="U613" i="1"/>
  <c r="W513" i="1"/>
  <c r="X513" i="1" s="1"/>
  <c r="U513" i="1"/>
  <c r="I513" i="1" s="1"/>
  <c r="W415" i="1"/>
  <c r="X415" i="1" s="1"/>
  <c r="U415" i="1"/>
  <c r="I415" i="1" s="1"/>
  <c r="W295" i="1"/>
  <c r="X295" i="1" s="1"/>
  <c r="U295" i="1"/>
  <c r="I295" i="1" s="1"/>
  <c r="W869" i="1"/>
  <c r="X869" i="1" s="1"/>
  <c r="U869" i="1"/>
  <c r="I869" i="1" s="1"/>
  <c r="W741" i="1"/>
  <c r="X741" i="1" s="1"/>
  <c r="U741" i="1"/>
  <c r="W622" i="1"/>
  <c r="X622" i="1" s="1"/>
  <c r="U622" i="1"/>
  <c r="W492" i="1"/>
  <c r="X492" i="1" s="1"/>
  <c r="U492" i="1"/>
  <c r="I492" i="1" s="1"/>
  <c r="W364" i="1"/>
  <c r="X364" i="1" s="1"/>
  <c r="U364" i="1"/>
  <c r="I364" i="1" s="1"/>
  <c r="W264" i="1"/>
  <c r="X264" i="1" s="1"/>
  <c r="U264" i="1"/>
  <c r="I264" i="1" s="1"/>
  <c r="W788" i="1"/>
  <c r="X788" i="1" s="1"/>
  <c r="U788" i="1"/>
  <c r="W670" i="1"/>
  <c r="X670" i="1" s="1"/>
  <c r="U670" i="1"/>
  <c r="U541" i="1"/>
  <c r="I541" i="1" s="1"/>
  <c r="W541" i="1"/>
  <c r="X541" i="1" s="1"/>
  <c r="U787" i="1"/>
  <c r="W787" i="1"/>
  <c r="X787" i="1" s="1"/>
  <c r="U669" i="1"/>
  <c r="W669" i="1"/>
  <c r="X669" i="1" s="1"/>
  <c r="U540" i="1"/>
  <c r="I540" i="1" s="1"/>
  <c r="W540" i="1"/>
  <c r="X540" i="1" s="1"/>
  <c r="W796" i="1"/>
  <c r="X796" i="1" s="1"/>
  <c r="U796" i="1"/>
  <c r="W668" i="1"/>
  <c r="X668" i="1" s="1"/>
  <c r="U668" i="1"/>
  <c r="W549" i="1"/>
  <c r="X549" i="1" s="1"/>
  <c r="U549" i="1"/>
  <c r="I549" i="1" s="1"/>
  <c r="W775" i="1"/>
  <c r="X775" i="1" s="1"/>
  <c r="U775" i="1"/>
  <c r="W658" i="1"/>
  <c r="X658" i="1" s="1"/>
  <c r="U658" i="1"/>
  <c r="U528" i="1"/>
  <c r="I528" i="1" s="1"/>
  <c r="W528" i="1"/>
  <c r="X528" i="1" s="1"/>
  <c r="W784" i="1"/>
  <c r="X784" i="1" s="1"/>
  <c r="U784" i="1"/>
  <c r="W657" i="1"/>
  <c r="X657" i="1" s="1"/>
  <c r="U657" i="1"/>
  <c r="W537" i="1"/>
  <c r="X537" i="1" s="1"/>
  <c r="U537" i="1"/>
  <c r="I537" i="1" s="1"/>
  <c r="W803" i="1"/>
  <c r="X803" i="1" s="1"/>
  <c r="U803" i="1"/>
  <c r="W705" i="1"/>
  <c r="X705" i="1" s="1"/>
  <c r="U705"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32" i="1"/>
  <c r="X832" i="1" s="1"/>
  <c r="U832" i="1"/>
  <c r="I832" i="1" s="1"/>
  <c r="W734" i="1"/>
  <c r="X734" i="1" s="1"/>
  <c r="U734"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5" i="1"/>
  <c r="X785" i="1" s="1"/>
  <c r="U785" i="1"/>
  <c r="W350" i="1"/>
  <c r="X350" i="1" s="1"/>
  <c r="U350" i="1"/>
  <c r="I350" i="1" s="1"/>
  <c r="W250" i="1"/>
  <c r="X250" i="1" s="1"/>
  <c r="U250" i="1"/>
  <c r="I250" i="1" s="1"/>
  <c r="W140" i="1"/>
  <c r="X140" i="1" s="1"/>
  <c r="U140" i="1"/>
  <c r="I140" i="1" s="1"/>
  <c r="W774" i="1"/>
  <c r="X774" i="1" s="1"/>
  <c r="U774" i="1"/>
  <c r="W457" i="1"/>
  <c r="X457" i="1" s="1"/>
  <c r="U457" i="1"/>
  <c r="I457" i="1" s="1"/>
  <c r="W349" i="1"/>
  <c r="X349" i="1" s="1"/>
  <c r="U349" i="1"/>
  <c r="I349" i="1" s="1"/>
  <c r="W249" i="1"/>
  <c r="X249" i="1" s="1"/>
  <c r="U249" i="1"/>
  <c r="I249" i="1" s="1"/>
  <c r="W149" i="1"/>
  <c r="X149" i="1" s="1"/>
  <c r="U149" i="1"/>
  <c r="I149" i="1" s="1"/>
  <c r="W19" i="1"/>
  <c r="X19" i="1" s="1"/>
  <c r="U19" i="1"/>
  <c r="I19" i="1" s="1"/>
  <c r="W830" i="1"/>
  <c r="X830" i="1" s="1"/>
  <c r="U830" i="1"/>
  <c r="I830" i="1" s="1"/>
  <c r="W732" i="1"/>
  <c r="X732" i="1" s="1"/>
  <c r="U732" i="1"/>
  <c r="W791" i="1"/>
  <c r="X791" i="1" s="1"/>
  <c r="U791" i="1"/>
  <c r="W693" i="1"/>
  <c r="X693" i="1" s="1"/>
  <c r="U693" i="1"/>
  <c r="W594" i="1"/>
  <c r="X594" i="1" s="1"/>
  <c r="U594" i="1"/>
  <c r="W494" i="1"/>
  <c r="X494" i="1" s="1"/>
  <c r="U494" i="1"/>
  <c r="I494" i="1" s="1"/>
  <c r="W396" i="1"/>
  <c r="X396" i="1" s="1"/>
  <c r="U396" i="1"/>
  <c r="I396" i="1" s="1"/>
  <c r="W296" i="1"/>
  <c r="X296" i="1" s="1"/>
  <c r="U296" i="1"/>
  <c r="I296" i="1" s="1"/>
  <c r="W702" i="1"/>
  <c r="X702" i="1" s="1"/>
  <c r="U702" i="1"/>
  <c r="W603" i="1"/>
  <c r="X603" i="1" s="1"/>
  <c r="U603" i="1"/>
  <c r="W503" i="1"/>
  <c r="X503" i="1" s="1"/>
  <c r="U503" i="1"/>
  <c r="I503" i="1" s="1"/>
  <c r="W385" i="1"/>
  <c r="X385" i="1" s="1"/>
  <c r="U385" i="1"/>
  <c r="I385" i="1" s="1"/>
  <c r="W285" i="1"/>
  <c r="X285" i="1" s="1"/>
  <c r="U285" i="1"/>
  <c r="I285" i="1" s="1"/>
  <c r="W859" i="1"/>
  <c r="X859" i="1" s="1"/>
  <c r="U859" i="1"/>
  <c r="I859" i="1" s="1"/>
  <c r="W731" i="1"/>
  <c r="X731" i="1" s="1"/>
  <c r="U731" i="1"/>
  <c r="W602" i="1"/>
  <c r="X602" i="1" s="1"/>
  <c r="U602" i="1"/>
  <c r="W482" i="1"/>
  <c r="X482" i="1" s="1"/>
  <c r="U482" i="1"/>
  <c r="I482" i="1" s="1"/>
  <c r="W354" i="1"/>
  <c r="X354" i="1" s="1"/>
  <c r="U354" i="1"/>
  <c r="I354" i="1" s="1"/>
  <c r="W254" i="1"/>
  <c r="X254" i="1" s="1"/>
  <c r="U254" i="1"/>
  <c r="I254" i="1" s="1"/>
  <c r="W778" i="1"/>
  <c r="X778" i="1" s="1"/>
  <c r="U778" i="1"/>
  <c r="W661" i="1"/>
  <c r="X661" i="1" s="1"/>
  <c r="U661" i="1"/>
  <c r="U531" i="1"/>
  <c r="I531" i="1" s="1"/>
  <c r="W531" i="1"/>
  <c r="X531" i="1" s="1"/>
  <c r="U777" i="1"/>
  <c r="W777" i="1"/>
  <c r="X777" i="1" s="1"/>
  <c r="U660" i="1"/>
  <c r="W660" i="1"/>
  <c r="X660" i="1" s="1"/>
  <c r="U530" i="1"/>
  <c r="I530" i="1" s="1"/>
  <c r="W530" i="1"/>
  <c r="X530" i="1" s="1"/>
  <c r="W776" i="1"/>
  <c r="X776" i="1" s="1"/>
  <c r="U776" i="1"/>
  <c r="W659" i="1"/>
  <c r="X659" i="1" s="1"/>
  <c r="U659" i="1"/>
  <c r="W885" i="1"/>
  <c r="X885" i="1" s="1"/>
  <c r="U885" i="1"/>
  <c r="I885" i="1" s="1"/>
  <c r="W767" i="1"/>
  <c r="X767" i="1" s="1"/>
  <c r="U767" i="1"/>
  <c r="W648" i="1"/>
  <c r="X648" i="1" s="1"/>
  <c r="U648" i="1"/>
  <c r="W518" i="1"/>
  <c r="X518" i="1" s="1"/>
  <c r="U518" i="1"/>
  <c r="I518" i="1" s="1"/>
  <c r="W766" i="1"/>
  <c r="X766" i="1" s="1"/>
  <c r="U766" i="1"/>
  <c r="W647" i="1"/>
  <c r="X647" i="1" s="1"/>
  <c r="U647" i="1"/>
  <c r="W517" i="1"/>
  <c r="X517" i="1" s="1"/>
  <c r="U517" i="1"/>
  <c r="I517" i="1" s="1"/>
  <c r="W793" i="1"/>
  <c r="X793" i="1" s="1"/>
  <c r="U793" i="1"/>
  <c r="W695" i="1"/>
  <c r="X695" i="1" s="1"/>
  <c r="U695" i="1"/>
  <c r="W586" i="1"/>
  <c r="X586" i="1" s="1"/>
  <c r="U586" i="1"/>
  <c r="W486" i="1"/>
  <c r="X486" i="1" s="1"/>
  <c r="U486" i="1"/>
  <c r="I486" i="1" s="1"/>
  <c r="U378" i="1"/>
  <c r="I378" i="1" s="1"/>
  <c r="W378" i="1"/>
  <c r="X378" i="1" s="1"/>
  <c r="W258" i="1"/>
  <c r="X258" i="1" s="1"/>
  <c r="U258" i="1"/>
  <c r="I258" i="1" s="1"/>
  <c r="U128" i="1"/>
  <c r="I128" i="1" s="1"/>
  <c r="W128" i="1"/>
  <c r="X128" i="1" s="1"/>
  <c r="W18" i="1"/>
  <c r="X18" i="1" s="1"/>
  <c r="U18" i="1"/>
  <c r="I18" i="1" s="1"/>
  <c r="W822" i="1"/>
  <c r="X822" i="1" s="1"/>
  <c r="U822" i="1"/>
  <c r="W724" i="1"/>
  <c r="X724" i="1" s="1"/>
  <c r="U724" i="1"/>
  <c r="W625" i="1"/>
  <c r="X625" i="1" s="1"/>
  <c r="U625" i="1"/>
  <c r="W515" i="1"/>
  <c r="X515" i="1" s="1"/>
  <c r="U515" i="1"/>
  <c r="I515" i="1" s="1"/>
  <c r="U417" i="1"/>
  <c r="I417" i="1" s="1"/>
  <c r="W417" i="1"/>
  <c r="X417" i="1" s="1"/>
  <c r="U307" i="1"/>
  <c r="I307" i="1" s="1"/>
  <c r="W307" i="1"/>
  <c r="X307" i="1"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8" i="1"/>
  <c r="X838" i="1" s="1"/>
  <c r="U838" i="1"/>
  <c r="I838"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6" i="1"/>
  <c r="X726" i="1" s="1"/>
  <c r="U726" i="1"/>
  <c r="W449" i="1"/>
  <c r="X449" i="1" s="1"/>
  <c r="U449" i="1"/>
  <c r="I449" i="1" s="1"/>
  <c r="W339" i="1"/>
  <c r="X339" i="1" s="1"/>
  <c r="U339" i="1"/>
  <c r="I339" i="1" s="1"/>
  <c r="W239" i="1"/>
  <c r="X239" i="1" s="1"/>
  <c r="U239" i="1"/>
  <c r="I239" i="1" s="1"/>
  <c r="W129" i="1"/>
  <c r="X129" i="1" s="1"/>
  <c r="U129" i="1"/>
  <c r="I129" i="1" s="1"/>
  <c r="U9" i="1"/>
  <c r="I9" i="1" s="1"/>
  <c r="W9" i="1"/>
  <c r="X9" i="1" s="1"/>
  <c r="I3" i="3" l="1"/>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X896" i="1"/>
  <c r="T896" i="1"/>
  <c r="U896" i="1"/>
  <c r="I896" i="1"/>
  <c r="M896" i="1"/>
  <c r="W896" i="1"/>
  <c r="X893" i="1"/>
  <c r="W893" i="1"/>
  <c r="U893" i="1"/>
  <c r="I893" i="1"/>
  <c r="M893" i="1"/>
  <c r="T893" i="1"/>
  <c r="X895" i="1"/>
  <c r="T895" i="1"/>
  <c r="U895" i="1"/>
  <c r="I895" i="1"/>
  <c r="M895" i="1"/>
  <c r="W895" i="1"/>
  <c r="X887" i="1"/>
  <c r="W887" i="1"/>
  <c r="U887" i="1"/>
  <c r="I887" i="1"/>
  <c r="M887" i="1"/>
  <c r="T887" i="1"/>
  <c r="T898" i="1"/>
  <c r="U898" i="1"/>
  <c r="I898" i="1"/>
  <c r="M898" i="1"/>
  <c r="W898" i="1"/>
  <c r="X898" i="1"/>
  <c r="X894" i="1"/>
  <c r="T894" i="1"/>
  <c r="U894" i="1"/>
  <c r="I894" i="1"/>
  <c r="M894" i="1"/>
  <c r="W894" i="1"/>
  <c r="T889" i="1"/>
  <c r="U889" i="1"/>
  <c r="I889" i="1"/>
  <c r="M889" i="1"/>
  <c r="W889" i="1"/>
  <c r="X889" i="1"/>
  <c r="X890" i="1"/>
  <c r="T890" i="1"/>
  <c r="U890" i="1"/>
  <c r="I890" i="1"/>
  <c r="M890" i="1"/>
  <c r="W890" i="1"/>
  <c r="T892" i="1"/>
  <c r="U892" i="1"/>
  <c r="I892" i="1"/>
  <c r="M892" i="1"/>
  <c r="W892" i="1"/>
  <c r="X892" i="1"/>
  <c r="T897" i="1"/>
  <c r="U897" i="1"/>
  <c r="I897" i="1"/>
  <c r="M897" i="1"/>
  <c r="W897" i="1"/>
  <c r="X897" i="1"/>
  <c r="T891" i="1"/>
  <c r="U891" i="1"/>
  <c r="I891" i="1"/>
  <c r="M891" i="1"/>
  <c r="W891" i="1"/>
  <c r="X891" i="1"/>
  <c r="T888" i="1"/>
  <c r="U888" i="1"/>
  <c r="I888" i="1"/>
  <c r="M888" i="1"/>
  <c r="W888" i="1"/>
  <c r="X888" i="1"/>
</calcChain>
</file>

<file path=xl/sharedStrings.xml><?xml version="1.0" encoding="utf-8"?>
<sst xmlns="http://schemas.openxmlformats.org/spreadsheetml/2006/main" count="12220" uniqueCount="2484">
  <si>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</si>
  <si>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</si>
  <si>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</si>
  <si>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</si>
  <si>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</si>
  <si>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</si>
  <si>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</si>
  <si>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</si>
  <si>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</si>
  <si>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</si>
  <si>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</si>
  <si>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</si>
  <si>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</si>
  <si>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</si>
  <si>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</si>
  <si>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</si>
  <si>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</si>
  <si>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</si>
  <si>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</si>
  <si>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</si>
  <si>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</si>
  <si>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</si>
  <si>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</si>
  <si>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</si>
  <si>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</si>
  <si>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</si>
  <si>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</si>
  <si>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</si>
  <si>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</si>
  <si>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</si>
  <si>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</si>
  <si>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</si>
  <si>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</si>
  <si>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</si>
  <si>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</si>
  <si>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</si>
  <si>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</si>
  <si>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</si>
  <si>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</si>
  <si>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</si>
  <si>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</si>
  <si>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</si>
  <si>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</si>
  <si>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</si>
  <si>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</si>
  <si>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</si>
  <si>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</si>
  <si>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</si>
  <si>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</si>
  <si>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</si>
  <si>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</si>
  <si>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</si>
  <si>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</si>
  <si>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</si>
  <si>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</si>
  <si>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</si>
  <si>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</si>
  <si>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</si>
  <si>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</si>
  <si>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</si>
  <si>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</si>
  <si>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</si>
  <si>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</si>
  <si>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</si>
  <si>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</si>
  <si>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</si>
  <si>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</si>
  <si>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</si>
  <si>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</si>
  <si>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</si>
  <si>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</si>
  <si>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</si>
  <si>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</si>
  <si>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</si>
  <si>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</si>
  <si>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</si>
  <si>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</si>
  <si>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</si>
  <si>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</si>
  <si>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</si>
  <si>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</si>
  <si>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</si>
  <si>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</si>
  <si>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</si>
  <si>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</si>
  <si>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</si>
  <si>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</si>
  <si>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</si>
  <si>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</si>
  <si>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</si>
  <si>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</si>
  <si>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</si>
  <si>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</si>
  <si>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</si>
  <si>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</si>
  <si>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</si>
  <si>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</si>
  <si>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</si>
  <si>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</si>
  <si>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</si>
  <si>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</si>
  <si>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</si>
  <si>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</si>
  <si>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</si>
  <si>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</si>
  <si>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</si>
  <si>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</si>
  <si>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</si>
  <si>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</si>
  <si>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</si>
  <si>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</si>
  <si>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</si>
  <si>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</si>
  <si>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</si>
  <si>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</si>
  <si>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</si>
  <si>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</si>
  <si>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</si>
  <si>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</si>
  <si>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</si>
  <si>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</si>
  <si>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</si>
  <si>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</si>
  <si>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</si>
  <si>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</si>
  <si>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</si>
  <si>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</si>
  <si>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</si>
  <si>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</si>
  <si>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</si>
  <si>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</si>
  <si>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</si>
  <si>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</si>
  <si>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</si>
  <si>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</si>
  <si>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</si>
  <si>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</si>
  <si>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</si>
  <si>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</si>
  <si>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</si>
  <si>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</si>
  <si>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</si>
  <si>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</si>
  <si>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</si>
  <si>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</si>
  <si>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</si>
  <si>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</si>
  <si>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</si>
  <si>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</si>
  <si>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</si>
  <si>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</si>
  <si>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</si>
  <si>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</si>
  <si>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</si>
  <si>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</si>
  <si>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</si>
  <si>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</si>
  <si>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</si>
  <si>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</si>
  <si>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</si>
  <si>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</si>
  <si>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</si>
  <si>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</si>
  <si>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</si>
  <si>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</si>
  <si>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</si>
  <si>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</si>
  <si>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</si>
  <si>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</si>
  <si>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</si>
  <si>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</si>
  <si>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</si>
  <si>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</si>
  <si>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</si>
  <si>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</si>
  <si>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</si>
  <si>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</si>
  <si>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</si>
  <si>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</si>
  <si>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</si>
  <si>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</si>
  <si>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</si>
  <si>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</si>
  <si>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</si>
  <si>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</si>
  <si>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</si>
  <si>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</si>
  <si>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</si>
  <si>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</si>
  <si>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</si>
  <si>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</si>
  <si>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</si>
  <si>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</si>
  <si>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</si>
  <si>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</si>
  <si>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</si>
  <si>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</si>
  <si>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</si>
  <si>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</si>
  <si>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</si>
  <si>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</si>
  <si>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</si>
  <si>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</si>
  <si>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</si>
  <si>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</si>
  <si>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</si>
  <si>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</si>
  <si>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</si>
  <si>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</si>
  <si>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</si>
  <si>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</si>
  <si>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</si>
  <si>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</si>
  <si>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</si>
  <si>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</si>
  <si>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</si>
  <si>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</si>
  <si>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</si>
  <si>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</si>
  <si>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</si>
  <si>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</si>
  <si>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</si>
  <si>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</si>
  <si>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</si>
  <si>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</si>
  <si>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</si>
  <si>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</si>
  <si>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</si>
  <si>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</si>
  <si>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</si>
  <si>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</si>
  <si>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</si>
  <si>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</si>
  <si>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</si>
  <si>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</si>
  <si>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</si>
  <si>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</si>
  <si>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</si>
  <si>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</si>
  <si>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</si>
  <si>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</si>
  <si>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</si>
  <si>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</si>
  <si>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</si>
  <si>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</si>
  <si>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</si>
  <si>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</si>
  <si>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</si>
  <si>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</si>
  <si>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</si>
  <si>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</si>
  <si>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</si>
  <si>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</si>
  <si>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</si>
  <si>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</si>
  <si>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</si>
  <si>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</si>
  <si>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</si>
  <si>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</si>
  <si>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</si>
  <si>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</si>
  <si>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</si>
  <si>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</si>
  <si>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</si>
  <si>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</si>
  <si>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</si>
  <si>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</si>
  <si>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</si>
  <si>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</si>
  <si>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</si>
  <si>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</si>
  <si>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</si>
  <si>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</si>
  <si>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</si>
  <si>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</si>
  <si>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</si>
  <si>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</si>
  <si>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</si>
  <si>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</si>
  <si>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</si>
  <si>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</si>
  <si>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</si>
  <si>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</si>
  <si>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</si>
  <si>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</si>
  <si>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</si>
  <si>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</si>
  <si>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</si>
  <si>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</si>
  <si>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</si>
  <si>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</si>
  <si>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</si>
  <si>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</si>
  <si>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</si>
  <si>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</si>
  <si>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</si>
  <si>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</si>
  <si>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</si>
  <si>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</si>
  <si>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</si>
  <si>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</si>
  <si>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</si>
  <si>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</si>
  <si>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</si>
  <si>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</si>
  <si>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</si>
  <si>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</si>
  <si>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</si>
  <si>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</si>
  <si>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</si>
  <si>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</si>
  <si>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</si>
  <si>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</si>
  <si>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</si>
  <si>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</si>
  <si>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</si>
  <si>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</si>
  <si>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</si>
  <si>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</si>
  <si>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</si>
  <si>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</si>
  <si>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</si>
  <si>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</si>
  <si>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</si>
  <si>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</si>
  <si>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</si>
  <si>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</si>
  <si>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</si>
  <si>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</si>
  <si>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</si>
  <si>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</si>
  <si>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</si>
  <si>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</si>
  <si>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</si>
  <si>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</si>
  <si>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</si>
  <si>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</si>
  <si>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</si>
  <si>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</si>
  <si>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</si>
  <si>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</si>
  <si>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</si>
  <si>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</si>
  <si>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</si>
  <si>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</si>
  <si>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</si>
  <si>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</si>
  <si>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</si>
  <si>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</si>
  <si>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</si>
  <si>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</si>
  <si>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</si>
  <si>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</si>
  <si>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</si>
  <si>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</si>
  <si>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</si>
  <si>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</si>
  <si>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</si>
  <si>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</si>
  <si>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</si>
  <si>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</si>
  <si>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</si>
  <si>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</si>
  <si>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</si>
  <si>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</si>
  <si>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</si>
  <si>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</si>
  <si>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</si>
  <si>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</si>
  <si>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</si>
  <si>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</si>
  <si>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</si>
  <si>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</si>
  <si>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</si>
  <si>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</si>
  <si>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</si>
  <si>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</si>
  <si>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</si>
  <si>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</si>
  <si>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</si>
  <si>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</si>
  <si>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</si>
  <si>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</si>
  <si>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</si>
  <si>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</si>
  <si>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</si>
  <si>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</si>
  <si>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</si>
  <si>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</si>
  <si>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</si>
  <si>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</si>
  <si>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</si>
  <si>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</si>
  <si>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</si>
  <si>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</si>
  <si>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</si>
  <si>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</si>
  <si>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</si>
  <si>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</si>
  <si>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</si>
  <si>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</si>
  <si>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</si>
  <si>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</si>
  <si>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</si>
  <si>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</si>
  <si>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</si>
  <si>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</si>
  <si>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</si>
  <si>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</si>
  <si>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</si>
  <si>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</si>
  <si>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</si>
  <si>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</si>
  <si>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</si>
  <si>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</si>
  <si>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</si>
  <si>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</si>
  <si>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</si>
  <si>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</si>
  <si>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</si>
  <si>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</si>
  <si>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</si>
  <si>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</si>
  <si>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</si>
  <si>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</si>
  <si>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</si>
  <si>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</si>
  <si>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</si>
  <si>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</si>
  <si>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</si>
  <si>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</si>
  <si>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</si>
  <si>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</si>
  <si>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</si>
  <si>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</si>
  <si>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</si>
  <si>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</si>
  <si>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</si>
  <si>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</si>
  <si>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</si>
  <si>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</si>
  <si>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</si>
  <si>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</si>
  <si>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</si>
  <si>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</si>
  <si>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</si>
  <si>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</si>
  <si>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</si>
  <si>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</si>
  <si>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</si>
  <si>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</si>
  <si>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</si>
  <si>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</si>
  <si>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</si>
  <si>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</si>
  <si>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</si>
  <si>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</si>
  <si>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</si>
  <si>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</si>
  <si>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</si>
  <si>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</si>
  <si>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</si>
  <si>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</si>
  <si>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</si>
  <si>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</si>
  <si>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</si>
  <si>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</si>
  <si>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</si>
  <si>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</si>
  <si>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</si>
  <si>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</si>
  <si>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</si>
  <si>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</si>
  <si>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</si>
  <si>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</si>
  <si>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</si>
  <si>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</si>
  <si>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</si>
  <si>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</si>
  <si>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</si>
  <si>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</si>
  <si>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</si>
  <si>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</si>
  <si>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</si>
  <si>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</si>
  <si>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</si>
  <si>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</si>
  <si>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</si>
  <si>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</si>
  <si>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</si>
  <si>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</si>
  <si>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</si>
  <si>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</si>
  <si>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</si>
  <si>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</si>
  <si>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</si>
  <si>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</si>
  <si>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</si>
  <si>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</si>
  <si>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</si>
  <si>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</si>
  <si>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</si>
  <si>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</si>
  <si>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</si>
  <si>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</si>
  <si>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</si>
  <si>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</si>
  <si>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</si>
  <si>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</si>
  <si>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</si>
  <si>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</si>
  <si>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</si>
  <si>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</si>
  <si>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</si>
  <si>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</si>
  <si>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</si>
  <si>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</si>
  <si>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</si>
  <si>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</si>
  <si>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</si>
  <si>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</si>
  <si>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</si>
  <si>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</si>
  <si>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</si>
  <si>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</si>
  <si>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</si>
  <si>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</si>
  <si>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</si>
  <si>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</si>
  <si>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</si>
  <si>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</si>
  <si>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</si>
  <si>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</si>
  <si>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</si>
  <si>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</si>
  <si>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</si>
  <si>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</si>
  <si>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</si>
  <si>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</si>
  <si>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</si>
  <si>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</si>
  <si>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</si>
  <si>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</si>
  <si>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</si>
  <si>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</si>
  <si>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</si>
  <si>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</si>
  <si>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</si>
  <si>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</si>
  <si>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</si>
  <si>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</si>
  <si>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</si>
  <si>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</si>
  <si>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</si>
  <si>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</si>
  <si>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</si>
  <si>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</si>
  <si>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</si>
  <si>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</si>
  <si>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</si>
  <si>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</si>
  <si>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</si>
  <si>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</si>
  <si>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</si>
  <si>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</si>
  <si>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</si>
  <si>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</si>
  <si>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</si>
  <si>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</si>
  <si>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</si>
  <si>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</si>
  <si>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</si>
  <si>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</si>
  <si>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</si>
  <si>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</si>
  <si>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</si>
  <si>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</si>
  <si>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</si>
  <si>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</si>
  <si>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</si>
  <si>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</si>
  <si>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</si>
  <si>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</si>
  <si>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</si>
  <si>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</si>
  <si>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</si>
  <si>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</si>
  <si>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</si>
  <si>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</si>
  <si>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</si>
  <si>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</si>
  <si>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</si>
  <si>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</si>
  <si>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</si>
  <si>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</si>
  <si>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</si>
  <si>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</si>
  <si>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</si>
  <si>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</si>
  <si>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</si>
  <si>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</si>
  <si>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</si>
  <si>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</si>
  <si>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</si>
  <si>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</si>
  <si>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</si>
  <si>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</si>
  <si>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</si>
  <si>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</si>
  <si>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</si>
  <si>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</si>
  <si>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</si>
  <si>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</si>
  <si>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</si>
  <si>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</si>
  <si>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</si>
  <si>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</si>
  <si>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</si>
  <si>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</si>
  <si>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</si>
  <si>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</si>
  <si>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</si>
  <si>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</si>
  <si>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</si>
  <si>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</si>
  <si>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</si>
  <si>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</si>
  <si>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</si>
  <si>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</si>
  <si>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</si>
  <si>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</si>
  <si>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</si>
  <si>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</si>
  <si>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</si>
  <si>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</si>
  <si>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</si>
  <si>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</si>
  <si>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</si>
  <si>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</si>
  <si>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</si>
  <si>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</si>
  <si>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</si>
  <si>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</si>
  <si>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</si>
  <si>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</si>
  <si>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</si>
  <si>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</si>
  <si>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</si>
  <si>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</si>
  <si>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</si>
  <si>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</si>
  <si>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</si>
  <si>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</si>
  <si>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</si>
  <si>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</si>
  <si>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</si>
  <si>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</si>
  <si>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</si>
  <si>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</si>
  <si>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</si>
  <si>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</si>
  <si>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</si>
  <si>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</si>
  <si>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</si>
  <si>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</si>
  <si>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</si>
  <si>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</si>
  <si>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</si>
  <si>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</si>
  <si>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</si>
  <si>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</si>
  <si>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</si>
  <si>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</si>
  <si>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</si>
  <si>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</si>
  <si>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</si>
  <si>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</si>
  <si>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</si>
  <si>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</si>
  <si>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</si>
  <si>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</si>
  <si>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</si>
  <si>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</si>
  <si>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</si>
  <si>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</si>
  <si>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</si>
  <si>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</si>
  <si>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</si>
  <si>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</si>
  <si>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</si>
  <si>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</si>
  <si>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</si>
  <si>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</si>
  <si>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</si>
  <si>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</si>
  <si>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</si>
  <si>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</si>
  <si>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</si>
  <si>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</si>
  <si>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</si>
  <si>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</si>
  <si>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</si>
  <si>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</si>
  <si>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</si>
  <si>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</si>
  <si>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</si>
  <si>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</si>
  <si>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</si>
  <si>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</si>
  <si>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</si>
  <si>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</si>
  <si>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</si>
  <si>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</si>
  <si>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</si>
  <si>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</si>
  <si>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</si>
  <si>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</si>
  <si>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</si>
  <si>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</si>
  <si>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</si>
  <si>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</si>
  <si>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</si>
  <si>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</si>
  <si>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</si>
  <si>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</si>
  <si>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</si>
  <si>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</si>
  <si>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</si>
  <si>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</si>
  <si>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</si>
  <si>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</si>
  <si>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</si>
  <si>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</si>
  <si>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</si>
  <si>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</si>
  <si>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</si>
  <si>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</si>
  <si>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</si>
  <si>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</si>
  <si>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</si>
  <si>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</si>
  <si>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</si>
  <si>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</si>
  <si>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</si>
  <si>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</si>
  <si>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</si>
  <si>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</si>
  <si>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</si>
  <si>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</si>
  <si>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</si>
  <si>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</si>
  <si>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</si>
  <si>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</si>
  <si>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</si>
  <si>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</si>
  <si>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</si>
  <si>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</si>
  <si>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</si>
  <si>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</si>
  <si>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</si>
  <si>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</si>
  <si>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</si>
  <si>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</si>
  <si>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</si>
  <si>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</si>
  <si>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</si>
  <si>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</si>
  <si>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</si>
  <si>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</si>
  <si>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</si>
  <si>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</si>
  <si>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</si>
  <si>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</si>
  <si>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</si>
  <si>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</si>
  <si>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</si>
  <si>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</si>
  <si>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</si>
  <si>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</si>
  <si>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</si>
  <si>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</si>
  <si>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</si>
  <si>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</si>
  <si>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</si>
  <si>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</si>
  <si>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</si>
  <si>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</si>
  <si>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</si>
  <si>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</si>
  <si>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</si>
  <si>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</si>
  <si>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</si>
  <si>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</si>
  <si>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</si>
  <si>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</si>
  <si>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</si>
  <si>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</si>
  <si>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</si>
  <si>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</si>
  <si>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</si>
  <si>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</si>
  <si>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</si>
  <si>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</si>
  <si>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</si>
  <si>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</si>
  <si>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</si>
  <si>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</si>
  <si>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</si>
  <si>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</si>
  <si>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</si>
  <si>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</si>
  <si>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</si>
  <si>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</si>
  <si>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</si>
  <si>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</si>
  <si>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</si>
  <si>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</si>
  <si>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</si>
  <si>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</si>
  <si>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</si>
  <si>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</si>
  <si>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</si>
  <si>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</si>
  <si>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</si>
  <si>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</si>
  <si>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</si>
  <si>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</si>
  <si>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</si>
  <si>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</si>
  <si>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</si>
  <si>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</si>
  <si>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</si>
  <si>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</si>
  <si>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</si>
  <si>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</si>
  <si>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</si>
  <si>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</si>
  <si>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</si>
  <si>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</si>
  <si>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</si>
  <si>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</si>
  <si>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</si>
  <si>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</si>
  <si>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</si>
  <si>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</si>
  <si>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</si>
  <si>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</si>
  <si>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</si>
  <si>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</si>
  <si>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</si>
  <si>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</si>
  <si>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</si>
  <si>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</si>
  <si>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</si>
  <si>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</si>
  <si>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</si>
  <si>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</si>
  <si>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</si>
  <si>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</si>
  <si>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</si>
  <si>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</si>
  <si>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</si>
  <si>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</si>
  <si>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</si>
  <si>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</si>
  <si>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</si>
  <si>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</si>
  <si>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</si>
  <si>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</si>
  <si>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</si>
  <si>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</si>
  <si>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</si>
  <si>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</si>
  <si>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</si>
  <si>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</si>
  <si>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</si>
  <si>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</si>
  <si>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</si>
  <si>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</si>
  <si>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</si>
  <si>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</si>
  <si>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</si>
  <si>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</si>
  <si>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</si>
  <si>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</si>
  <si>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</si>
  <si>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</si>
  <si>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</si>
  <si>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</si>
  <si>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</si>
  <si>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</si>
  <si>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</si>
  <si>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</si>
  <si>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</si>
  <si>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</si>
  <si>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</si>
  <si>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</si>
  <si>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</si>
  <si>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</si>
  <si>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</si>
  <si>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</si>
  <si>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</si>
  <si>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</si>
  <si>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</si>
  <si>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</si>
  <si>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</si>
  <si>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</si>
  <si>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</si>
  <si>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</si>
  <si>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</si>
  <si>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</si>
  <si>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</si>
  <si>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</si>
  <si>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</si>
  <si>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</si>
  <si>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</si>
  <si>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</si>
  <si>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</si>
  <si>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</si>
  <si>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</si>
  <si>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</si>
  <si>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</si>
  <si>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</si>
  <si>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</si>
  <si>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</si>
  <si>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</si>
  <si>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</si>
  <si>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</si>
  <si>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</si>
  <si>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</si>
  <si>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</si>
  <si>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</si>
  <si>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</si>
  <si>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</si>
  <si>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</si>
  <si>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</si>
  <si>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</si>
  <si>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</si>
  <si>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</si>
  <si>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</si>
  <si>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</si>
  <si>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</si>
  <si>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</si>
  <si>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</si>
  <si>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</si>
  <si>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</si>
  <si>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</si>
  <si>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</si>
  <si>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</si>
  <si>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</si>
  <si>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</si>
  <si>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</si>
  <si>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</si>
  <si>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</si>
  <si>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</si>
  <si>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</si>
  <si>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</si>
  <si>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</si>
  <si>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</si>
  <si>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</si>
  <si>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</si>
  <si>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</si>
  <si>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</si>
  <si>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</si>
  <si>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</si>
  <si>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</si>
  <si>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</si>
  <si>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</si>
  <si>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</si>
  <si>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</si>
  <si>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</si>
  <si>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</si>
  <si>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</si>
  <si>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</si>
  <si>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</si>
  <si>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</si>
  <si>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</si>
  <si>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</si>
  <si>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</si>
  <si>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</si>
  <si>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</si>
  <si>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</si>
  <si>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</si>
  <si>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</si>
  <si>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</si>
  <si>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</si>
  <si>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</si>
  <si>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</si>
  <si>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</si>
  <si>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</si>
  <si>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</si>
  <si>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</si>
  <si>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</si>
  <si>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</si>
  <si>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</si>
  <si>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</si>
  <si>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</si>
  <si>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</si>
  <si>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</si>
  <si>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</si>
  <si>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</si>
  <si>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</si>
  <si>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</si>
  <si>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</si>
  <si>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</si>
  <si>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</si>
  <si>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</si>
  <si>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</si>
  <si>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</si>
  <si>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</si>
  <si>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</si>
  <si>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</si>
  <si>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</si>
  <si>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</si>
  <si>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</si>
  <si>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</si>
  <si>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</si>
  <si>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</si>
  <si>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</si>
  <si>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</si>
  <si>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</si>
  <si>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</si>
  <si>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</si>
  <si>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</si>
  <si>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</si>
  <si>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</si>
  <si>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</si>
  <si>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</si>
  <si>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</si>
  <si>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</si>
  <si>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</si>
  <si>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</si>
  <si>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</si>
  <si>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</si>
  <si>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</si>
  <si>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</si>
  <si>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</si>
  <si>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</si>
  <si>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</si>
  <si>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</si>
  <si>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</si>
  <si>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</si>
  <si>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</si>
  <si>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</si>
  <si>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</si>
  <si>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</si>
  <si>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</si>
  <si>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</si>
  <si>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</si>
  <si>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</si>
  <si>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</si>
  <si>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</si>
  <si>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</si>
  <si>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</si>
  <si>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</si>
  <si>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</si>
  <si>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</si>
  <si>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</si>
  <si>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</si>
  <si>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</si>
  <si>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</si>
  <si>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</si>
  <si>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</si>
  <si>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</si>
  <si>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</si>
  <si>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</si>
  <si>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</si>
  <si>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</si>
  <si>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</si>
  <si>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</si>
  <si>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</si>
  <si>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</si>
  <si>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</si>
  <si>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</si>
  <si>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</si>
  <si>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</si>
  <si>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</si>
  <si>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</si>
  <si>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</si>
  <si>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</si>
  <si>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</si>
  <si>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</si>
  <si>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</si>
  <si>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</si>
  <si>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</si>
  <si>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</si>
  <si>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</si>
  <si>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</si>
  <si>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</si>
  <si>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</si>
  <si>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</si>
  <si>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</si>
  <si>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</si>
  <si>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</si>
  <si>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</si>
  <si>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</si>
  <si>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</si>
  <si>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</si>
  <si>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</si>
  <si>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</si>
  <si>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</si>
  <si>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</si>
  <si>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</si>
  <si>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</si>
  <si>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</si>
  <si>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</si>
  <si>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</si>
  <si>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</si>
  <si>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</si>
  <si>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</si>
  <si>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</si>
  <si>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</si>
  <si>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</si>
  <si>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</si>
  <si>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</si>
  <si>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</si>
  <si>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</si>
  <si>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</si>
  <si>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</si>
  <si>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</si>
  <si>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</si>
  <si>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</si>
  <si>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</si>
  <si>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</si>
  <si>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</si>
  <si>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</si>
  <si>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</si>
  <si>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</si>
  <si>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</si>
  <si>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</si>
  <si>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</si>
  <si>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</si>
  <si>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</si>
  <si>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</si>
  <si>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</si>
  <si>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</si>
  <si>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</si>
  <si>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</si>
  <si>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</si>
  <si>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</si>
  <si>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</si>
  <si>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</si>
  <si>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</si>
  <si>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</si>
  <si>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</si>
  <si>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</si>
  <si>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</si>
  <si>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</si>
  <si>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</si>
  <si>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</si>
  <si>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</si>
  <si>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</si>
  <si>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</si>
  <si>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</si>
  <si>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</si>
  <si>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</si>
  <si>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</si>
  <si>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</si>
  <si>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</si>
  <si>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</si>
  <si>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</si>
  <si>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</si>
  <si>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</si>
  <si>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</si>
  <si>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</si>
  <si>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</si>
  <si>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</si>
  <si>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</si>
  <si>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</si>
  <si>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</si>
  <si>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</si>
  <si>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</si>
  <si>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</si>
  <si>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</si>
  <si>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</si>
  <si>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</si>
  <si>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</si>
  <si>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</si>
  <si>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</si>
  <si>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</si>
  <si>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</si>
  <si>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</si>
  <si>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</si>
  <si>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</si>
  <si>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</si>
  <si>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</si>
  <si>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</si>
  <si>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</si>
  <si>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</si>
  <si>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</si>
  <si>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</si>
  <si>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</si>
  <si>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</si>
  <si>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</si>
  <si>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</si>
  <si>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</si>
  <si>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</si>
  <si>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</si>
  <si>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</si>
  <si>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</si>
  <si>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</si>
  <si>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</si>
  <si>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</si>
  <si>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</si>
  <si>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</si>
  <si>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</si>
  <si>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</si>
  <si>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</si>
  <si>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</si>
  <si>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</si>
  <si>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</si>
  <si>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</si>
  <si>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</si>
  <si>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</si>
  <si>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</si>
  <si>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</si>
  <si>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</si>
  <si>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</si>
  <si>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</si>
  <si>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</si>
  <si>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</si>
  <si>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</si>
  <si>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</si>
  <si>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</si>
  <si>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Day y un vestido de 15 a precio de costo</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</si>
  <si>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</si>
  <si>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</si>
  <si>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</si>
  <si>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</si>
  <si>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</si>
  <si>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</si>
  <si>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</si>
  <si>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</si>
  <si>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</si>
  <si>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</si>
  <si>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</si>
  <si>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</si>
  <si>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</si>
  <si>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</si>
  <si>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</si>
  <si>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</si>
  <si>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</si>
  <si>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</si>
  <si>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</si>
  <si>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</si>
  <si>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</si>
  <si>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</si>
  <si>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</si>
  <si>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</si>
  <si>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</si>
  <si>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</si>
  <si>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</si>
  <si>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</si>
  <si>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</si>
  <si>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</si>
  <si>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</si>
  <si>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</si>
  <si>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</si>
  <si>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</si>
  <si>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</si>
  <si>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</si>
  <si>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</si>
  <si>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</si>
  <si>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</si>
  <si>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</si>
  <si>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</si>
  <si>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</si>
  <si>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</si>
  <si>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</si>
  <si>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</si>
  <si>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</si>
  <si>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</si>
  <si>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</si>
  <si>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</si>
  <si>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</si>
  <si>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</si>
  <si>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</si>
  <si>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</si>
  <si>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</si>
  <si>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</si>
  <si>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</si>
  <si>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</si>
  <si>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</si>
  <si>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</si>
  <si>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</si>
  <si>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</si>
  <si>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</si>
  <si>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</si>
  <si>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</si>
  <si>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</si>
  <si>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</si>
  <si>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</si>
  <si>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</si>
  <si>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</si>
  <si>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</si>
  <si>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</si>
  <si>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</si>
  <si>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</si>
  <si>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</si>
  <si>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</si>
  <si>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</si>
  <si>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</si>
  <si>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</si>
  <si>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</si>
  <si>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</si>
  <si>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</si>
  <si>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</si>
  <si>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</si>
  <si>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</si>
  <si>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</si>
  <si>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</si>
  <si>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</si>
  <si>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</si>
  <si>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</si>
  <si>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</si>
  <si>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</si>
  <si>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</si>
  <si>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</si>
  <si>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</si>
  <si>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</si>
  <si>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</si>
  <si>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</si>
  <si>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</si>
  <si>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</si>
  <si>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</si>
  <si>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Tony mensajero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</si>
  <si>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</si>
  <si>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</si>
  <si>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</si>
  <si>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</si>
  <si>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</si>
  <si>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</si>
  <si>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</si>
  <si>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</si>
  <si>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</si>
  <si>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</si>
  <si>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</si>
  <si>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</si>
  <si>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</si>
  <si>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</si>
  <si>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</si>
  <si>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</si>
  <si>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Sandalias de tacón con tiras de moda</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</si>
  <si>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</si>
  <si>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</si>
  <si>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</si>
  <si>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</si>
  <si>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</si>
  <si>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</si>
  <si>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</si>
  <si>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</si>
  <si>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</si>
  <si>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</si>
  <si>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</si>
  <si>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</si>
  <si>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</si>
  <si>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</si>
  <si>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</si>
  <si>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</si>
  <si>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</si>
  <si>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</si>
  <si>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</si>
  <si>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</si>
  <si>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</si>
  <si>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</si>
  <si>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</si>
  <si>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</si>
  <si>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</si>
  <si>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</si>
  <si>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</si>
  <si>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</si>
  <si>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</si>
  <si>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</si>
  <si>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</si>
  <si>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</si>
  <si>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</si>
  <si>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</si>
  <si>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</si>
  <si>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</si>
  <si>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</si>
  <si>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</si>
  <si>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</si>
  <si>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</si>
  <si>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</si>
  <si>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</si>
  <si>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</si>
  <si>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</si>
  <si>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</si>
  <si>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</si>
  <si>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</si>
  <si>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</si>
  <si>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</si>
  <si>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</si>
  <si>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</si>
  <si>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</si>
  <si>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</si>
  <si>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</si>
  <si>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</si>
  <si>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</si>
  <si>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</si>
  <si>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</si>
  <si>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</si>
  <si>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</si>
  <si>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</si>
  <si>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</si>
  <si>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</si>
  <si>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</si>
  <si>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</si>
  <si>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</si>
  <si>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</si>
  <si>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</si>
  <si>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</si>
  <si>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</si>
  <si>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</si>
  <si>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</si>
  <si>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</si>
  <si>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</si>
  <si>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</si>
  <si>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</si>
  <si>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</si>
  <si>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</si>
  <si>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</si>
  <si>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</si>
  <si>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</si>
  <si>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</si>
  <si>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</si>
  <si>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</si>
  <si>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</si>
  <si>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</si>
  <si>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</si>
  <si>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</si>
  <si>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</si>
  <si>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</si>
  <si>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</si>
  <si>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</si>
  <si>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</si>
  <si>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</si>
  <si>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</si>
  <si>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</si>
  <si>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</si>
  <si>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</si>
  <si>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</si>
  <si>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</si>
  <si>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</si>
  <si>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</si>
  <si>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</si>
  <si>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</si>
  <si>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</si>
  <si>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</si>
  <si>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</si>
  <si>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</si>
  <si>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</si>
  <si>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</si>
  <si>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</si>
  <si>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</si>
  <si>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</si>
  <si>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</si>
  <si>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</si>
  <si>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</si>
  <si>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</si>
  <si>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</si>
  <si>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</si>
  <si>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</si>
  <si>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</si>
  <si>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</si>
  <si>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</si>
  <si>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</si>
  <si>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</si>
  <si>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</si>
  <si>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</si>
  <si>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</si>
  <si>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</si>
  <si>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</si>
  <si>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</si>
  <si>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</si>
  <si>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</si>
  <si>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</si>
  <si>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</si>
  <si>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</si>
  <si>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</si>
  <si>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</si>
  <si>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</si>
  <si>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</si>
  <si>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</si>
  <si>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</si>
  <si>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</si>
  <si>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</si>
  <si>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</si>
  <si>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</si>
  <si>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</si>
  <si>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</si>
  <si>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</si>
  <si>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</si>
  <si>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</si>
  <si>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</si>
  <si>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</si>
  <si>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</si>
  <si>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</si>
  <si>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</si>
  <si>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</si>
  <si>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</si>
  <si>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</si>
  <si>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</si>
  <si>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</si>
  <si>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</si>
  <si>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</si>
  <si>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</si>
  <si>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</si>
  <si>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</si>
  <si>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</si>
  <si>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</si>
  <si>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</si>
  <si>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</si>
  <si>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</si>
  <si>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</si>
  <si>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</si>
  <si>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</si>
  <si>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</si>
  <si>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</si>
  <si>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</si>
  <si>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</si>
  <si>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</si>
  <si>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</si>
  <si>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</si>
  <si>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</si>
  <si>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</si>
  <si>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</si>
  <si>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</si>
  <si>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</si>
  <si>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</si>
  <si>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</si>
  <si>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</si>
  <si>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</si>
  <si>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</si>
  <si>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</si>
  <si>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</si>
  <si>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</si>
  <si>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</si>
  <si>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</si>
  <si>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</si>
  <si>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</si>
  <si>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</si>
  <si>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</si>
  <si>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</si>
  <si>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</si>
  <si>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</si>
  <si>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</si>
  <si>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</si>
  <si>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</si>
  <si>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</si>
  <si>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</si>
  <si>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</si>
  <si>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</si>
  <si>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</si>
  <si>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</si>
  <si>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</si>
  <si>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</si>
  <si>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</si>
  <si>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</si>
  <si>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</si>
  <si>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</si>
  <si>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</si>
  <si>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</si>
  <si>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</si>
  <si>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</si>
  <si>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</si>
  <si>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</si>
  <si>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</si>
  <si>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</si>
  <si>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</si>
  <si>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</si>
  <si>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</si>
  <si>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</si>
  <si>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</si>
  <si>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</si>
  <si>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</si>
  <si>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</si>
  <si>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</si>
  <si>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</si>
  <si>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</si>
  <si>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</si>
  <si>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</si>
  <si>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</si>
  <si>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</si>
  <si>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</si>
  <si>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</si>
  <si>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</si>
  <si>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</si>
  <si>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</si>
  <si>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</si>
  <si>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</si>
  <si>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</si>
  <si>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</si>
  <si>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</si>
  <si>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</si>
  <si>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</si>
  <si>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</si>
  <si>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</si>
  <si>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</si>
  <si>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</si>
  <si>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</si>
  <si>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</si>
  <si>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</si>
  <si>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</si>
  <si>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</si>
  <si>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</si>
  <si>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</si>
  <si>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</si>
  <si>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</si>
  <si>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</si>
  <si>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</si>
  <si>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</si>
  <si>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</si>
  <si>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</si>
  <si>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</si>
  <si>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</si>
  <si>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</si>
  <si>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</si>
  <si>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</si>
  <si>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</si>
  <si>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</si>
  <si>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</si>
  <si>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</si>
  <si>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</si>
  <si>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</si>
  <si>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</si>
  <si>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</si>
  <si>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</si>
  <si>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</si>
  <si>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</si>
  <si>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</si>
  <si>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</si>
  <si>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</si>
  <si>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</si>
  <si>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</si>
  <si>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</si>
  <si>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</si>
  <si>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</si>
  <si>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</si>
  <si>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</si>
  <si>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</si>
  <si>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</si>
  <si>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</si>
  <si>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</si>
  <si>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</si>
  <si>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</si>
  <si>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</si>
  <si>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</si>
  <si>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</si>
  <si>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</si>
  <si>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</si>
  <si>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</si>
  <si>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</si>
  <si>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</si>
  <si>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</si>
  <si>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</si>
  <si>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</si>
  <si>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</si>
  <si>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</si>
  <si>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</si>
  <si>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</si>
  <si>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</si>
  <si>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</si>
  <si>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</si>
  <si>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</si>
  <si>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</si>
  <si>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</si>
  <si>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</si>
  <si>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</si>
  <si>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</si>
  <si>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</si>
  <si>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</si>
  <si>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</si>
  <si>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</si>
  <si>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</si>
  <si>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</si>
  <si>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</si>
  <si>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</si>
  <si>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</si>
  <si>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</si>
  <si>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</si>
  <si>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</si>
  <si>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</si>
  <si>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</si>
  <si>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</si>
  <si>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</si>
  <si>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</si>
  <si>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</si>
  <si>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</si>
  <si>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</si>
  <si>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</si>
  <si>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</si>
  <si>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</si>
  <si>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</si>
  <si>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</si>
  <si>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</si>
  <si>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</si>
  <si>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</si>
  <si>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</si>
  <si>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</si>
  <si>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</si>
  <si>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</si>
  <si>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</si>
  <si>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</si>
  <si>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</si>
  <si>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</si>
  <si>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</si>
  <si>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</si>
  <si>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</si>
  <si>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</si>
  <si>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</si>
  <si>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</si>
  <si>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</si>
  <si>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</si>
  <si>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</si>
  <si>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</si>
  <si>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</si>
  <si>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</si>
  <si>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</si>
  <si>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</si>
  <si>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</si>
  <si>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</si>
  <si>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</si>
  <si>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</si>
  <si>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</si>
  <si>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</si>
  <si>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</si>
  <si>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</si>
  <si>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</si>
  <si>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</si>
  <si>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</si>
  <si>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</si>
  <si>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</si>
  <si>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</si>
  <si>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</si>
  <si>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</si>
  <si>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</si>
  <si>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</si>
  <si>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</si>
  <si>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</si>
  <si>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</si>
  <si>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</si>
  <si>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</si>
  <si>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</si>
  <si>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</si>
  <si>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</si>
  <si>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</si>
  <si>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</si>
  <si>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</si>
  <si>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</si>
  <si>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</si>
  <si>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</si>
  <si>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</si>
  <si>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</si>
  <si>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</si>
  <si>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</si>
  <si>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</si>
  <si>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</si>
  <si>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</si>
  <si>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</si>
  <si>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</si>
  <si>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</si>
  <si>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</si>
  <si>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</si>
  <si>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</si>
  <si>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</si>
  <si>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</si>
  <si>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</si>
  <si>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</si>
  <si>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</si>
  <si>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</si>
  <si>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</si>
  <si>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</si>
  <si>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</si>
  <si>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</si>
  <si>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Cover Up de encaje</t>
  </si>
  <si>
    <t xml:space="preserve">Short de playa </t>
  </si>
  <si>
    <t>Playera de Peanut</t>
  </si>
  <si>
    <t>Camisa MTV</t>
  </si>
  <si>
    <t>Sandalias de tacón grueso</t>
  </si>
  <si>
    <t>Sandalias de tiras de tacón cuadrado</t>
  </si>
  <si>
    <t>BU0422</t>
  </si>
  <si>
    <t>BU0423</t>
  </si>
  <si>
    <t>BU0424</t>
  </si>
  <si>
    <t>Maxi Vestido con bajo floral</t>
  </si>
  <si>
    <t>Yaumara</t>
  </si>
  <si>
    <t>Ailyn</t>
  </si>
  <si>
    <t>Jackelin</t>
  </si>
  <si>
    <t>Dayme</t>
  </si>
  <si>
    <t>Keylee</t>
  </si>
  <si>
    <t>Amalia</t>
  </si>
  <si>
    <t>Talla única</t>
  </si>
  <si>
    <t>Claudia</t>
  </si>
  <si>
    <t>Gretel</t>
  </si>
  <si>
    <t>amiga Day</t>
  </si>
  <si>
    <t>Recibido Freddy 12 junio</t>
  </si>
  <si>
    <t>airn regalo</t>
  </si>
  <si>
    <t>Top negro tipo cami</t>
  </si>
  <si>
    <t>Viaje a México</t>
  </si>
  <si>
    <t>pantalon</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</si>
  <si>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</si>
  <si>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</si>
  <si>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</si>
  <si>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</si>
  <si>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</si>
  <si>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</si>
  <si>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</si>
  <si>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</si>
  <si>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</si>
  <si>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</si>
  <si>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</si>
  <si>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</si>
  <si>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</si>
  <si>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</si>
  <si>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</si>
  <si>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</si>
  <si>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</si>
  <si>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</si>
  <si>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</si>
  <si>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</si>
  <si>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</si>
  <si>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</si>
  <si>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</si>
  <si>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</si>
  <si>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</si>
  <si>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</si>
  <si>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</si>
  <si>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</si>
  <si>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Vestido ajustado Unicolor con diseño de pluma</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</si>
  <si>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</si>
  <si>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</si>
  <si>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</si>
  <si>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</si>
  <si>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</si>
  <si>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</si>
  <si>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</si>
  <si>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</si>
  <si>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</si>
  <si>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</si>
  <si>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</si>
  <si>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</si>
  <si>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</si>
  <si>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</si>
  <si>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</si>
  <si>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</si>
  <si>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</si>
  <si>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</si>
  <si>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</si>
  <si>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</si>
  <si>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</si>
  <si>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</si>
  <si>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</si>
  <si>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</si>
  <si>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</si>
  <si>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</si>
  <si>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</si>
  <si>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</si>
  <si>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</si>
  <si>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</si>
  <si>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</si>
  <si>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</si>
  <si>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</si>
  <si>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</si>
  <si>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</si>
  <si>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</si>
  <si>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</si>
  <si>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</si>
  <si>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</si>
  <si>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</si>
  <si>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</si>
  <si>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</si>
  <si>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carmelita con hebilla dorada</t>
  </si>
  <si>
    <t>Cinturón negro con hebilla dorada</t>
  </si>
  <si>
    <t>Cinturón blanco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</si>
  <si>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</si>
  <si>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</si>
  <si>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</si>
  <si>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</si>
  <si>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</si>
  <si>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</si>
  <si>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</si>
  <si>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</si>
  <si>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</si>
  <si>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</si>
  <si>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</si>
  <si>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</si>
  <si>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</si>
  <si>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</si>
  <si>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</si>
  <si>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</si>
  <si>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</si>
  <si>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</si>
  <si>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</si>
  <si>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</si>
  <si>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</si>
  <si>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</si>
  <si>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</si>
  <si>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</si>
  <si>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</si>
  <si>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</si>
  <si>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</si>
  <si>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</si>
  <si>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</si>
  <si>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</si>
  <si>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</si>
  <si>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</si>
  <si>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</si>
  <si>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</si>
  <si>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</si>
  <si>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</si>
  <si>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</si>
  <si>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</si>
  <si>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</si>
  <si>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</si>
  <si>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</si>
  <si>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</si>
  <si>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</si>
  <si>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</si>
  <si>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</si>
  <si>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</si>
  <si>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</si>
  <si>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</si>
  <si>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</si>
  <si>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</si>
  <si>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</si>
  <si>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</si>
  <si>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</si>
  <si>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</si>
  <si>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</si>
  <si>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</si>
  <si>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</si>
  <si>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</si>
  <si>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</si>
  <si>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</si>
  <si>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</si>
  <si>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</si>
  <si>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</si>
  <si>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</si>
  <si>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</si>
  <si>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</si>
  <si>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</si>
  <si>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Corte cobro Day</t>
  </si>
  <si>
    <t>Pago Yasser envíos</t>
  </si>
  <si>
    <t>Pago Yane Junio</t>
  </si>
  <si>
    <t>Pago Adry Junio</t>
  </si>
  <si>
    <t>Daylin/Pendiente</t>
  </si>
  <si>
    <t>7-Ago</t>
  </si>
  <si>
    <t>Liz</t>
  </si>
  <si>
    <t>9-Ago</t>
  </si>
  <si>
    <t>Pago Agosto Daylin</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</si>
  <si>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</si>
  <si>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</si>
  <si>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</si>
  <si>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</si>
  <si>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</si>
  <si>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</si>
  <si>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</si>
  <si>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</si>
  <si>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</si>
  <si>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</si>
  <si>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</si>
  <si>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</si>
  <si>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</si>
  <si>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</si>
  <si>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</si>
  <si>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</si>
  <si>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</si>
  <si>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</si>
  <si>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</si>
  <si>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</si>
  <si>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</si>
  <si>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</si>
  <si>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</si>
  <si>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</si>
  <si>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</si>
  <si>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</si>
  <si>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</si>
  <si>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</si>
  <si>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</si>
  <si>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</si>
  <si>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Pantaloneta azul de rayas con cinturón</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</si>
  <si>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</si>
  <si>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</si>
  <si>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</si>
  <si>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</si>
  <si>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</si>
  <si>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</si>
  <si>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</si>
  <si>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</si>
  <si>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</si>
  <si>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</si>
  <si>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</si>
  <si>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</si>
  <si>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</si>
  <si>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</si>
  <si>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</si>
  <si>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</si>
  <si>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</si>
  <si>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</si>
  <si>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</si>
  <si>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</si>
  <si>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</si>
  <si>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</si>
  <si>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</si>
  <si>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</si>
  <si>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</si>
  <si>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</si>
  <si>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</si>
  <si>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Short rosa con cinturón</t>
  </si>
  <si>
    <t>Yolaisys</t>
  </si>
  <si>
    <t>Costo total</t>
  </si>
  <si>
    <t>Daylin(top blanco devolver)</t>
  </si>
  <si>
    <t>artículo sin entrar</t>
  </si>
  <si>
    <t>Yole</t>
  </si>
  <si>
    <t>Omi</t>
  </si>
  <si>
    <t>erly</t>
  </si>
  <si>
    <t>Blusa Negra Manga Larga Cruzada</t>
  </si>
  <si>
    <t>Blazer Crema</t>
  </si>
  <si>
    <t>Blazer Carmelita con textura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</si>
  <si>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</si>
  <si>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</si>
  <si>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</si>
  <si>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</si>
  <si>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</si>
  <si>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</si>
  <si>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</si>
  <si>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</si>
  <si>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</si>
  <si>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</si>
  <si>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</si>
  <si>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</si>
  <si>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</si>
  <si>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</si>
  <si>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</si>
  <si>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</si>
  <si>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</si>
  <si>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</si>
  <si>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</si>
  <si>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Pullover Oversize estampado rosado</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</si>
  <si>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</si>
  <si>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</si>
  <si>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</si>
  <si>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</si>
  <si>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</si>
  <si>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</si>
  <si>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</si>
  <si>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</si>
  <si>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</si>
  <si>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</si>
  <si>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</si>
  <si>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</si>
  <si>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</si>
  <si>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</si>
  <si>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</si>
  <si>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</si>
  <si>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</si>
  <si>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</si>
  <si>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</si>
  <si>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</si>
  <si>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</si>
  <si>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</si>
  <si>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</si>
  <si>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</si>
  <si>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</si>
  <si>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</si>
  <si>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</si>
  <si>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</si>
  <si>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</si>
  <si>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</si>
  <si>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</si>
  <si>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</si>
  <si>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</si>
  <si>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</si>
  <si>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</si>
  <si>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</si>
  <si>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</si>
  <si>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</si>
  <si>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</si>
  <si>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</si>
  <si>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</si>
  <si>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</si>
  <si>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</si>
  <si>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</si>
  <si>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</si>
  <si>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</si>
  <si>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</si>
  <si>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</si>
  <si>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</si>
  <si>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Falda de cuadros Plisada</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</si>
  <si>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</si>
  <si>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</si>
  <si>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</si>
  <si>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</si>
  <si>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</si>
  <si>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</si>
  <si>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</si>
  <si>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</si>
  <si>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</si>
  <si>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</si>
  <si>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</si>
  <si>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pantys negras H&amp;M</t>
  </si>
  <si>
    <t>Medias de mallas</t>
  </si>
  <si>
    <t>Leggings negros acanalados</t>
  </si>
  <si>
    <t>Playera negra de cuello cisne</t>
  </si>
  <si>
    <t> Vestido Rojo con eberturas</t>
  </si>
  <si>
    <t>Camiseta acanalada oblicua blanca</t>
  </si>
  <si>
    <t>Camiseta acanalada oblicua naranja</t>
  </si>
  <si>
    <t>Top Bustier tipo corset coral</t>
  </si>
  <si>
    <t>Vestido acanalado cruzado color crema</t>
  </si>
  <si>
    <t>Short crema con cinturón</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</si>
  <si>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</si>
  <si>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</si>
  <si>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</si>
  <si>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</si>
  <si>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</si>
  <si>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</si>
  <si>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</si>
  <si>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</si>
  <si>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</si>
  <si>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</si>
  <si>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</si>
  <si>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</si>
  <si>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</si>
  <si>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</si>
  <si>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</si>
  <si>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</si>
  <si>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</si>
  <si>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Pantalón Cargo Verde H&amp;M</t>
  </si>
  <si>
    <t>BU0599</t>
  </si>
  <si>
    <t>Bermuda negra denim</t>
  </si>
  <si>
    <t>BU0600</t>
  </si>
  <si>
    <t>BU0601</t>
  </si>
  <si>
    <t>Sandalias con tira tobillera de punta cuadrada</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</si>
  <si>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</si>
  <si>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</si>
  <si>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</si>
  <si>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</si>
  <si>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</si>
  <si>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</si>
  <si>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</si>
  <si>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</si>
  <si>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</si>
  <si>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</si>
  <si>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</si>
  <si>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</si>
  <si>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</si>
  <si>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</si>
  <si>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</si>
  <si>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</si>
  <si>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</si>
  <si>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</si>
  <si>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</si>
  <si>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Top Tank Margarita</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</si>
  <si>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</si>
  <si>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</si>
  <si>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</si>
  <si>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</si>
  <si>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</si>
  <si>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</si>
  <si>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</si>
  <si>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</si>
  <si>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</si>
  <si>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</si>
  <si>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</si>
  <si>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</si>
  <si>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</si>
  <si>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</si>
  <si>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</si>
  <si>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</si>
  <si>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Pantalón Blanco Acampanado</t>
  </si>
  <si>
    <t>BU0624</t>
  </si>
  <si>
    <t>BU0625</t>
  </si>
  <si>
    <t>Pantalón Negro Acampanado</t>
  </si>
  <si>
    <t>BU0626</t>
  </si>
  <si>
    <t>Top Bustier encaje</t>
  </si>
  <si>
    <t>BU0629</t>
  </si>
  <si>
    <t>BU0630</t>
  </si>
  <si>
    <t>BU0631</t>
  </si>
  <si>
    <t>BU0632</t>
  </si>
  <si>
    <t>BU0633</t>
  </si>
  <si>
    <t>BU0634</t>
  </si>
  <si>
    <t>Saya de Mezclilla a la Cintura</t>
  </si>
  <si>
    <t>BU0635</t>
  </si>
  <si>
    <t>BU0636</t>
  </si>
  <si>
    <t>BU0637</t>
  </si>
  <si>
    <t>BU0638</t>
  </si>
  <si>
    <t>BU0639</t>
  </si>
  <si>
    <t>BU0640</t>
  </si>
  <si>
    <t>BU0641</t>
  </si>
  <si>
    <t>Bolso Grande de Mimbre</t>
  </si>
  <si>
    <t>BU0642</t>
  </si>
  <si>
    <t>Top Bustier Encaje</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</si>
  <si>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</si>
  <si>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</si>
  <si>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</si>
  <si>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</si>
  <si>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</si>
  <si>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</si>
  <si>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</si>
  <si>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</si>
  <si>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</si>
  <si>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</si>
  <si>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</si>
  <si>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</si>
  <si>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</si>
  <si>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</si>
  <si>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</si>
  <si>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</si>
  <si>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</si>
  <si>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</si>
  <si>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</si>
  <si>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</si>
  <si>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</si>
  <si>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</si>
  <si>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</si>
  <si>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</si>
  <si>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</si>
  <si>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</si>
  <si>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</si>
  <si>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</si>
  <si>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</si>
  <si>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</si>
  <si>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</si>
  <si>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</si>
  <si>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Blusa Geométrica</t>
  </si>
  <si>
    <t>Mocasín de Punta Fina</t>
  </si>
  <si>
    <t>Botas Chalsesa</t>
  </si>
  <si>
    <t>Blusa Blanca Abombada</t>
  </si>
  <si>
    <t>BU0655</t>
  </si>
  <si>
    <t>BU0656</t>
  </si>
  <si>
    <t>BU0657</t>
  </si>
  <si>
    <t>BU0658</t>
  </si>
  <si>
    <t>BU0659</t>
  </si>
  <si>
    <t>BU0660</t>
  </si>
  <si>
    <t>BU0661</t>
  </si>
  <si>
    <t>BU0662</t>
  </si>
  <si>
    <t>BU0663</t>
  </si>
  <si>
    <t>BU0664</t>
  </si>
  <si>
    <t>BU0665</t>
  </si>
  <si>
    <t>BU0666</t>
  </si>
  <si>
    <t>Vestido Negro Corsetero</t>
  </si>
  <si>
    <t>Leggins bikers</t>
  </si>
  <si>
    <t xml:space="preserve">Blazer Azul </t>
  </si>
  <si>
    <t>Conjunto Skort &amp; top Floreado</t>
  </si>
  <si>
    <t>Viaje Agosto</t>
  </si>
  <si>
    <t>Body Traslúcido Verde Floreado</t>
  </si>
  <si>
    <t>Pantalón Naranja con Trabillas</t>
  </si>
  <si>
    <t>Sandalias Blancas de Tiras</t>
  </si>
  <si>
    <t>Sandalias Blancas  de Tiras</t>
  </si>
  <si>
    <t>Sandalias Anudadas Beige</t>
  </si>
  <si>
    <t>Sandalias Pop Verdes</t>
  </si>
  <si>
    <t>Sandalias Carmelitas de Hebilla</t>
  </si>
  <si>
    <t xml:space="preserve">Jean Oscuro Skinny </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</si>
  <si>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</si>
  <si>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</si>
  <si>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</si>
  <si>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</si>
  <si>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</si>
  <si>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</si>
  <si>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</si>
  <si>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</si>
  <si>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</si>
  <si>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</si>
  <si>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</si>
  <si>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</si>
  <si>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</si>
  <si>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</si>
  <si>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</si>
  <si>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</si>
  <si>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</si>
  <si>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</si>
  <si>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</si>
  <si>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</si>
  <si>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</si>
  <si>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</si>
  <si>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</si>
  <si>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</si>
  <si>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</si>
  <si>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</si>
  <si>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</si>
  <si>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</si>
  <si>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</si>
  <si>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</si>
  <si>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</si>
  <si>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</si>
  <si>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</si>
  <si>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</si>
  <si>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</si>
  <si>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</si>
  <si>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</si>
  <si>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</si>
  <si>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</si>
  <si>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BU0706</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</si>
  <si>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</si>
  <si>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</si>
  <si>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</si>
  <si>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</si>
  <si>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</si>
  <si>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</si>
  <si>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</si>
  <si>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</si>
  <si>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</si>
  <si>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</si>
  <si>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</si>
  <si>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</si>
  <si>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</si>
  <si>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</si>
  <si>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</si>
  <si>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</si>
  <si>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</si>
  <si>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</si>
  <si>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</si>
  <si>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</si>
  <si>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</si>
  <si>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</si>
  <si>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</si>
  <si>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</si>
  <si>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</si>
  <si>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</si>
  <si>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</si>
  <si>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</si>
  <si>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</si>
  <si>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</si>
  <si>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</si>
  <si>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</si>
  <si>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</si>
  <si>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Sandalias Rosadas Flip Plataformas</t>
  </si>
  <si>
    <t>Sandalias Naranjas Flip Plataformas</t>
  </si>
  <si>
    <t>Sandalias Negras Flip Plataformas</t>
  </si>
  <si>
    <t>Sandalias Negras Flip PLataformas</t>
  </si>
  <si>
    <t>COMPRA F21</t>
  </si>
  <si>
    <t>Compra 9/12/2023</t>
  </si>
  <si>
    <t>Cardigan Classy</t>
  </si>
  <si>
    <t>SHEiN</t>
  </si>
  <si>
    <t>Vestido Camisa Modely</t>
  </si>
  <si>
    <t>Camisa Blanca Modely</t>
  </si>
  <si>
    <t>Vestido Espalda Descubierta Cruzada</t>
  </si>
  <si>
    <t>Vestido Tarsha</t>
  </si>
  <si>
    <t>Top Asimétrico Acanalado</t>
  </si>
  <si>
    <t>Kimono Floral</t>
  </si>
  <si>
    <t>Kimono FLoral</t>
  </si>
  <si>
    <t>Mono Dazy Abullonado</t>
  </si>
  <si>
    <t>Vestido Franchy Drapeado</t>
  </si>
  <si>
    <t>Suéter cuello de Cisne</t>
  </si>
  <si>
    <t>Top healter negro</t>
  </si>
  <si>
    <t>Top Healter negro</t>
  </si>
  <si>
    <t>Mono Con Botón Delantero</t>
  </si>
  <si>
    <t>Vestido Cruzado</t>
  </si>
  <si>
    <t>Conjunto Albaricoque</t>
  </si>
  <si>
    <t>Conjunto Beis</t>
  </si>
  <si>
    <t>Enero</t>
  </si>
  <si>
    <t>Adry</t>
  </si>
  <si>
    <t>Detalle de compra</t>
  </si>
  <si>
    <t>Compra 11 dic 2023</t>
  </si>
  <si>
    <t>Vestido negro de mangas largas en contraste</t>
  </si>
  <si>
    <t>Jaqueline</t>
  </si>
  <si>
    <t>Yane</t>
  </si>
  <si>
    <t>yo</t>
  </si>
  <si>
    <t>Daniela</t>
  </si>
  <si>
    <t>Baby</t>
  </si>
  <si>
    <t>4 febrero</t>
  </si>
  <si>
    <t>2 febrero</t>
  </si>
  <si>
    <t>Mady</t>
  </si>
  <si>
    <t>Ani</t>
  </si>
  <si>
    <t>UB234</t>
  </si>
  <si>
    <t>gafas azules con cadena</t>
  </si>
  <si>
    <t>Mono verde con cinturón</t>
  </si>
  <si>
    <t>yuniel</t>
  </si>
  <si>
    <t>BUI000</t>
  </si>
  <si>
    <t>Zapato de trabajo de punta fina y Tacón Cuadrado</t>
  </si>
  <si>
    <t>Bléiser</t>
  </si>
  <si>
    <t>inventario</t>
  </si>
  <si>
    <t>Chaleco gris de traje</t>
  </si>
  <si>
    <t>Pullover Dazy Blanco</t>
  </si>
  <si>
    <t>3 Febrero</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</si>
  <si>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</si>
  <si>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</si>
  <si>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</si>
  <si>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</si>
  <si>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</si>
  <si>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</si>
  <si>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</si>
  <si>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</si>
  <si>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</si>
  <si>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</si>
  <si>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</si>
  <si>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</si>
  <si>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</si>
  <si>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</si>
  <si>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</si>
  <si>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</si>
  <si>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</si>
  <si>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</si>
  <si>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</si>
  <si>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</si>
  <si>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Talla G</t>
  </si>
  <si>
    <t>Talla 38.5</t>
  </si>
  <si>
    <t>Partes-de-abajo</t>
  </si>
  <si>
    <t xml:space="preserve">Partes-de-abajo </t>
  </si>
  <si>
    <t>Vestido Estampado de Plantas Bohemio</t>
  </si>
  <si>
    <t>Vestido Orchid</t>
  </si>
  <si>
    <t xml:space="preserve">Vestido Burdeos </t>
  </si>
  <si>
    <t>Vestidos Burdeos</t>
  </si>
  <si>
    <t xml:space="preserve">Vestido Privé </t>
  </si>
  <si>
    <t>Vestido Privé</t>
  </si>
  <si>
    <t xml:space="preserve">Vestido Frenchy </t>
  </si>
  <si>
    <t>Vestido Margarita</t>
  </si>
  <si>
    <t>Vestido Desgarre</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</si>
  <si>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</si>
  <si>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</si>
  <si>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</si>
  <si>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</si>
  <si>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</si>
  <si>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</si>
  <si>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</si>
  <si>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</si>
  <si>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</si>
  <si>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</si>
  <si>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</si>
  <si>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</si>
  <si>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</si>
  <si>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</si>
  <si>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</si>
  <si>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</si>
  <si>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</si>
  <si>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</si>
  <si>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negro de traje</t>
  </si>
  <si>
    <t>Pantalón de viscosa y zíper</t>
  </si>
  <si>
    <t xml:space="preserve">Jean ajustado oscuro </t>
  </si>
  <si>
    <t xml:space="preserve">Falda satinada línea A </t>
  </si>
  <si>
    <t>Pantalón alto de bajo elegante</t>
  </si>
  <si>
    <t xml:space="preserve">Pantalón tejido de rayas </t>
  </si>
  <si>
    <t>Falda Lápiz de Animal Print</t>
  </si>
  <si>
    <t>Pantalón elegante de tela brillosa</t>
  </si>
  <si>
    <t>Short de cordón lateral</t>
  </si>
  <si>
    <t>Detalles de la Compra</t>
  </si>
  <si>
    <t>Talla 27_M</t>
  </si>
  <si>
    <t>Talla 25_S</t>
  </si>
  <si>
    <t>Talla S Color Negro</t>
  </si>
  <si>
    <t>Talla 34</t>
  </si>
  <si>
    <t xml:space="preserve">Ajustador beige </t>
  </si>
  <si>
    <t>BU0577</t>
  </si>
  <si>
    <t>Talla Chico</t>
  </si>
  <si>
    <t>Jumpsuit Culotte</t>
  </si>
  <si>
    <t>Lentes de Sol</t>
  </si>
  <si>
    <t>Sandalias Minimalistas de Tacón Grueso</t>
  </si>
  <si>
    <t xml:space="preserve">Top Cruzado </t>
  </si>
  <si>
    <t>Talla XS Color Blanco</t>
  </si>
  <si>
    <t>Talla S Color Blanco</t>
  </si>
  <si>
    <t>Talla XS Color Naranja</t>
  </si>
  <si>
    <t>Talla S Color Naranja</t>
  </si>
  <si>
    <t>Talla M Color Naranja</t>
  </si>
  <si>
    <t>Talla XS Colro Negro</t>
  </si>
  <si>
    <t>Talla S Colro Nehro</t>
  </si>
  <si>
    <t>Talla L Color Negro</t>
  </si>
  <si>
    <t>Talla S Color Azul</t>
  </si>
  <si>
    <t>Talla M Color Azul</t>
  </si>
  <si>
    <t>Talla M Color Blanco</t>
  </si>
  <si>
    <t>Talla M Color Rosa_Pálido</t>
  </si>
  <si>
    <t>Talla XS Colro rosa_Pálido</t>
  </si>
  <si>
    <t>Vestido Frenchy Ajustado</t>
  </si>
  <si>
    <t>Talla S Color Rojo</t>
  </si>
  <si>
    <t>Talla M Color Verde</t>
  </si>
  <si>
    <t>Vestido Frente Drapeado Negro y Blanco</t>
  </si>
  <si>
    <t>Talla S Color Verde</t>
  </si>
  <si>
    <t>Talla 37.5</t>
  </si>
  <si>
    <t>Talla 2_años</t>
  </si>
  <si>
    <t>Bañador de zíper de pierna alta</t>
  </si>
  <si>
    <t xml:space="preserve">Talla </t>
  </si>
  <si>
    <t>Talla M Color  Blanco</t>
  </si>
  <si>
    <t xml:space="preserve">Top corto asimétrico </t>
  </si>
  <si>
    <t>Top corto asimétrico</t>
  </si>
  <si>
    <t>Talla XS Color Negro</t>
  </si>
  <si>
    <t>Talla M Color Negro</t>
  </si>
  <si>
    <t>Talla S Color Rosa Intenso</t>
  </si>
  <si>
    <t>Talla M Rosa Intenso</t>
  </si>
  <si>
    <t>Pantalón Corte Recto</t>
  </si>
  <si>
    <t>Talla L Color Carmelita</t>
  </si>
  <si>
    <t>Talla M Color Carmelita</t>
  </si>
  <si>
    <t>Talla S Color Crema</t>
  </si>
  <si>
    <t>Talla M Color Crema</t>
  </si>
  <si>
    <t>Kimono Dazy Elegante</t>
  </si>
  <si>
    <t xml:space="preserve">Traje de baño Sexy </t>
  </si>
  <si>
    <t>Talla Color Blanco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</si>
</sst>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6"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0">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38">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170" Type="http://schemas.openxmlformats.org/officeDocument/2006/relationships/image" Target="../media/image170.jpe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jpeg"/><Relationship Id="rId335" Type="http://schemas.openxmlformats.org/officeDocument/2006/relationships/image" Target="../media/image335.jpg"/><Relationship Id="rId181" Type="http://schemas.openxmlformats.org/officeDocument/2006/relationships/image" Target="../media/image181.jpeg"/><Relationship Id="rId402" Type="http://schemas.openxmlformats.org/officeDocument/2006/relationships/image" Target="../media/image402.jpeg"/><Relationship Id="rId279" Type="http://schemas.openxmlformats.org/officeDocument/2006/relationships/image" Target="../media/image279.jpg"/><Relationship Id="rId444" Type="http://schemas.openxmlformats.org/officeDocument/2006/relationships/image" Target="../media/image444.jpe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jpe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413" Type="http://schemas.openxmlformats.org/officeDocument/2006/relationships/image" Target="../media/image413.jpeg"/><Relationship Id="rId248" Type="http://schemas.openxmlformats.org/officeDocument/2006/relationships/image" Target="../media/image248.png"/><Relationship Id="rId455" Type="http://schemas.openxmlformats.org/officeDocument/2006/relationships/image" Target="../media/image455.jpg"/><Relationship Id="rId497" Type="http://schemas.openxmlformats.org/officeDocument/2006/relationships/image" Target="../media/image497.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pn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161.jpeg"/><Relationship Id="rId217" Type="http://schemas.openxmlformats.org/officeDocument/2006/relationships/image" Target="../media/image217.png"/><Relationship Id="rId399" Type="http://schemas.openxmlformats.org/officeDocument/2006/relationships/image" Target="../media/image399.jpeg"/><Relationship Id="rId259" Type="http://schemas.openxmlformats.org/officeDocument/2006/relationships/image" Target="../media/image259.jpeg"/><Relationship Id="rId424" Type="http://schemas.openxmlformats.org/officeDocument/2006/relationships/image" Target="../media/image424.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png"/><Relationship Id="rId368" Type="http://schemas.openxmlformats.org/officeDocument/2006/relationships/image" Target="../media/image368.jpeg"/><Relationship Id="rId172" Type="http://schemas.openxmlformats.org/officeDocument/2006/relationships/image" Target="../media/image172.jpe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281" Type="http://schemas.openxmlformats.org/officeDocument/2006/relationships/image" Target="../media/image281.jpg"/><Relationship Id="rId337" Type="http://schemas.openxmlformats.org/officeDocument/2006/relationships/image" Target="../media/image337.jpe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eg"/><Relationship Id="rId379" Type="http://schemas.openxmlformats.org/officeDocument/2006/relationships/image" Target="../media/image379.jpeg"/><Relationship Id="rId7" Type="http://schemas.openxmlformats.org/officeDocument/2006/relationships/image" Target="../media/image7.jpg"/><Relationship Id="rId183" Type="http://schemas.openxmlformats.org/officeDocument/2006/relationships/image" Target="../media/image183.png"/><Relationship Id="rId239" Type="http://schemas.openxmlformats.org/officeDocument/2006/relationships/image" Target="../media/image239.jpeg"/><Relationship Id="rId390" Type="http://schemas.openxmlformats.org/officeDocument/2006/relationships/image" Target="../media/image390.jpeg"/><Relationship Id="rId404" Type="http://schemas.openxmlformats.org/officeDocument/2006/relationships/image" Target="../media/image404.jpeg"/><Relationship Id="rId446" Type="http://schemas.openxmlformats.org/officeDocument/2006/relationships/image" Target="../media/image446.JPG"/><Relationship Id="rId250" Type="http://schemas.openxmlformats.org/officeDocument/2006/relationships/image" Target="../media/image250.jpe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eg"/><Relationship Id="rId348" Type="http://schemas.openxmlformats.org/officeDocument/2006/relationships/image" Target="../media/image348.jpeg"/><Relationship Id="rId513" Type="http://schemas.openxmlformats.org/officeDocument/2006/relationships/image" Target="../media/image513.jpg"/><Relationship Id="rId152" Type="http://schemas.openxmlformats.org/officeDocument/2006/relationships/image" Target="../media/image152.jpe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jpg"/><Relationship Id="rId457" Type="http://schemas.openxmlformats.org/officeDocument/2006/relationships/image" Target="../media/image457.jpg"/><Relationship Id="rId261" Type="http://schemas.openxmlformats.org/officeDocument/2006/relationships/image" Target="../media/image261.jpeg"/><Relationship Id="rId499" Type="http://schemas.openxmlformats.org/officeDocument/2006/relationships/image" Target="../media/image499.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pn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132" Type="http://schemas.openxmlformats.org/officeDocument/2006/relationships/image" Target="../media/image132.png"/><Relationship Id="rId174" Type="http://schemas.openxmlformats.org/officeDocument/2006/relationships/image" Target="../media/image174.jpeg"/><Relationship Id="rId381" Type="http://schemas.openxmlformats.org/officeDocument/2006/relationships/image" Target="../media/image381.jpeg"/><Relationship Id="rId241" Type="http://schemas.openxmlformats.org/officeDocument/2006/relationships/image" Target="../media/image241.jpe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78" Type="http://schemas.openxmlformats.org/officeDocument/2006/relationships/image" Target="../media/image78.jpg"/><Relationship Id="rId101" Type="http://schemas.openxmlformats.org/officeDocument/2006/relationships/image" Target="../media/image101.jpeg"/><Relationship Id="rId143" Type="http://schemas.openxmlformats.org/officeDocument/2006/relationships/image" Target="../media/image143.jpe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e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png"/><Relationship Id="rId361" Type="http://schemas.openxmlformats.org/officeDocument/2006/relationships/image" Target="../media/image361.jpe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pn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pn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jpe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60" Type="http://schemas.openxmlformats.org/officeDocument/2006/relationships/image" Target="../media/image60.jpg"/><Relationship Id="rId156" Type="http://schemas.openxmlformats.org/officeDocument/2006/relationships/image" Target="../media/image156.png"/><Relationship Id="rId198" Type="http://schemas.openxmlformats.org/officeDocument/2006/relationships/image" Target="../media/image198.jpeg"/><Relationship Id="rId321" Type="http://schemas.openxmlformats.org/officeDocument/2006/relationships/image" Target="../media/image321.jpg"/><Relationship Id="rId363" Type="http://schemas.openxmlformats.org/officeDocument/2006/relationships/image" Target="../media/image363.jpeg"/><Relationship Id="rId419" Type="http://schemas.openxmlformats.org/officeDocument/2006/relationships/image" Target="../media/image419.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71" Type="http://schemas.openxmlformats.org/officeDocument/2006/relationships/image" Target="../media/image71.jpg"/><Relationship Id="rId234" Type="http://schemas.openxmlformats.org/officeDocument/2006/relationships/image" Target="../media/image234.jpe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eg"/><Relationship Id="rId483" Type="http://schemas.openxmlformats.org/officeDocument/2006/relationships/image" Target="../media/image483.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245" Type="http://schemas.openxmlformats.org/officeDocument/2006/relationships/image" Target="../media/image245.jpe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pn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png"/><Relationship Id="rId396" Type="http://schemas.openxmlformats.org/officeDocument/2006/relationships/image" Target="../media/image396.jpeg"/><Relationship Id="rId214" Type="http://schemas.openxmlformats.org/officeDocument/2006/relationships/image" Target="../media/image214.png"/><Relationship Id="rId256" Type="http://schemas.openxmlformats.org/officeDocument/2006/relationships/image" Target="../media/image256.jpe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pn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e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g"/><Relationship Id="rId376" Type="http://schemas.openxmlformats.org/officeDocument/2006/relationships/image" Target="../media/image376.jpeg"/><Relationship Id="rId4" Type="http://schemas.openxmlformats.org/officeDocument/2006/relationships/image" Target="../media/image4.jpg"/><Relationship Id="rId180" Type="http://schemas.openxmlformats.org/officeDocument/2006/relationships/image" Target="../media/image180.jpe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eg"/><Relationship Id="rId443" Type="http://schemas.openxmlformats.org/officeDocument/2006/relationships/image" Target="../media/image443.jpe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191" Type="http://schemas.openxmlformats.org/officeDocument/2006/relationships/image" Target="../media/image191.png"/><Relationship Id="rId205" Type="http://schemas.openxmlformats.org/officeDocument/2006/relationships/image" Target="../media/image205.jpeg"/><Relationship Id="rId247" Type="http://schemas.openxmlformats.org/officeDocument/2006/relationships/image" Target="../media/image247.jpeg"/><Relationship Id="rId412" Type="http://schemas.openxmlformats.org/officeDocument/2006/relationships/image" Target="../media/image412.jpe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png"/><Relationship Id="rId398" Type="http://schemas.openxmlformats.org/officeDocument/2006/relationships/image" Target="../media/image398.jpeg"/><Relationship Id="rId521" Type="http://schemas.openxmlformats.org/officeDocument/2006/relationships/image" Target="../media/image521.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e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171" Type="http://schemas.openxmlformats.org/officeDocument/2006/relationships/image" Target="../media/image171.jpe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75" Type="http://schemas.openxmlformats.org/officeDocument/2006/relationships/image" Target="../media/image75.jpg"/><Relationship Id="rId140" Type="http://schemas.openxmlformats.org/officeDocument/2006/relationships/image" Target="../media/image140.jpe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e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png"/><Relationship Id="rId389" Type="http://schemas.openxmlformats.org/officeDocument/2006/relationships/image" Target="../media/image389.jpe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pn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e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png"/><Relationship Id="rId162" Type="http://schemas.openxmlformats.org/officeDocument/2006/relationships/image" Target="../media/image162.jpeg"/><Relationship Id="rId218" Type="http://schemas.openxmlformats.org/officeDocument/2006/relationships/image" Target="../media/image218.pn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pn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173" Type="http://schemas.openxmlformats.org/officeDocument/2006/relationships/image" Target="../media/image173.jpeg"/><Relationship Id="rId229" Type="http://schemas.openxmlformats.org/officeDocument/2006/relationships/image" Target="../media/image229.jpg"/><Relationship Id="rId380" Type="http://schemas.openxmlformats.org/officeDocument/2006/relationships/image" Target="../media/image380.jpeg"/><Relationship Id="rId436" Type="http://schemas.openxmlformats.org/officeDocument/2006/relationships/image" Target="../media/image436.jpg"/><Relationship Id="rId240" Type="http://schemas.openxmlformats.org/officeDocument/2006/relationships/image" Target="../media/image240.jpe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pn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eg"/><Relationship Id="rId514" Type="http://schemas.openxmlformats.org/officeDocument/2006/relationships/image" Target="../media/image514.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jpeg"/><Relationship Id="rId360" Type="http://schemas.openxmlformats.org/officeDocument/2006/relationships/image" Target="../media/image360.jpeg"/><Relationship Id="rId416" Type="http://schemas.openxmlformats.org/officeDocument/2006/relationships/image" Target="../media/image416.jpg"/><Relationship Id="rId220" Type="http://schemas.openxmlformats.org/officeDocument/2006/relationships/image" Target="../media/image220.pn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eg"/><Relationship Id="rId318" Type="http://schemas.openxmlformats.org/officeDocument/2006/relationships/image" Target="../media/image318.jpg"/><Relationship Id="rId525" Type="http://schemas.openxmlformats.org/officeDocument/2006/relationships/image" Target="../media/image525.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jpeg"/><Relationship Id="rId340" Type="http://schemas.openxmlformats.org/officeDocument/2006/relationships/image" Target="../media/image340.jpe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242" Type="http://schemas.openxmlformats.org/officeDocument/2006/relationships/image" Target="../media/image242.pn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90" Type="http://schemas.openxmlformats.org/officeDocument/2006/relationships/image" Target="../media/image90.jpg"/><Relationship Id="rId186" Type="http://schemas.openxmlformats.org/officeDocument/2006/relationships/image" Target="../media/image186.pn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jpeg"/><Relationship Id="rId253" Type="http://schemas.openxmlformats.org/officeDocument/2006/relationships/image" Target="../media/image253.pn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g"/><Relationship Id="rId373" Type="http://schemas.openxmlformats.org/officeDocument/2006/relationships/image" Target="../media/image373.jpeg"/><Relationship Id="rId429" Type="http://schemas.openxmlformats.org/officeDocument/2006/relationships/image" Target="../media/image429.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0" Type="http://schemas.openxmlformats.org/officeDocument/2006/relationships/image" Target="../media/image50.jpg"/><Relationship Id="rId104" Type="http://schemas.openxmlformats.org/officeDocument/2006/relationships/image" Target="../media/image104.png"/><Relationship Id="rId146" Type="http://schemas.openxmlformats.org/officeDocument/2006/relationships/image" Target="../media/image146.jpeg"/><Relationship Id="rId188" Type="http://schemas.openxmlformats.org/officeDocument/2006/relationships/image" Target="../media/image188.pn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e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eg"/><Relationship Id="rId333" Type="http://schemas.openxmlformats.org/officeDocument/2006/relationships/image" Target="../media/image333.jpeg"/><Relationship Id="rId72" Type="http://schemas.openxmlformats.org/officeDocument/2006/relationships/image" Target="../media/image72.jpg"/><Relationship Id="rId375" Type="http://schemas.openxmlformats.org/officeDocument/2006/relationships/image" Target="../media/image375.jpe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eg"/><Relationship Id="rId442" Type="http://schemas.openxmlformats.org/officeDocument/2006/relationships/image" Target="../media/image442.jpe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eg"/><Relationship Id="rId386" Type="http://schemas.openxmlformats.org/officeDocument/2006/relationships/image" Target="../media/image386.jpe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eg"/><Relationship Id="rId520" Type="http://schemas.openxmlformats.org/officeDocument/2006/relationships/image" Target="../media/image520.jpg"/><Relationship Id="rId215" Type="http://schemas.openxmlformats.org/officeDocument/2006/relationships/image" Target="../media/image215.jpeg"/><Relationship Id="rId257" Type="http://schemas.openxmlformats.org/officeDocument/2006/relationships/image" Target="../media/image257.jpe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226" Type="http://schemas.openxmlformats.org/officeDocument/2006/relationships/image" Target="../media/image226.jpg"/><Relationship Id="rId433" Type="http://schemas.openxmlformats.org/officeDocument/2006/relationships/image" Target="../media/image433.jp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 Type="http://schemas.openxmlformats.org/officeDocument/2006/relationships/image" Target="../media/image5.jpg"/><Relationship Id="rId237" Type="http://schemas.openxmlformats.org/officeDocument/2006/relationships/image" Target="../media/image237.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552.jpeg"/><Relationship Id="rId299" Type="http://schemas.openxmlformats.org/officeDocument/2006/relationships/image" Target="../media/image294.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586.jpeg"/><Relationship Id="rId324" Type="http://schemas.openxmlformats.org/officeDocument/2006/relationships/image" Target="../media/image319.jpg"/><Relationship Id="rId366" Type="http://schemas.openxmlformats.org/officeDocument/2006/relationships/image" Target="../media/image690.jpeg"/><Relationship Id="rId170" Type="http://schemas.openxmlformats.org/officeDocument/2006/relationships/image" Target="../media/image597.jpeg"/><Relationship Id="rId226" Type="http://schemas.openxmlformats.org/officeDocument/2006/relationships/image" Target="../media/image629.jpeg"/><Relationship Id="rId268" Type="http://schemas.openxmlformats.org/officeDocument/2006/relationships/image" Target="../media/image263.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562.jpeg"/><Relationship Id="rId335" Type="http://schemas.openxmlformats.org/officeDocument/2006/relationships/image" Target="../media/image330.jpg"/><Relationship Id="rId377" Type="http://schemas.openxmlformats.org/officeDocument/2006/relationships/image" Target="../media/image701.jpeg"/><Relationship Id="rId5" Type="http://schemas.openxmlformats.org/officeDocument/2006/relationships/image" Target="../media/image4.jpg"/><Relationship Id="rId181" Type="http://schemas.openxmlformats.org/officeDocument/2006/relationships/image" Target="../media/image177.jpeg"/><Relationship Id="rId237" Type="http://schemas.openxmlformats.org/officeDocument/2006/relationships/image" Target="../media/image636.jpeg"/><Relationship Id="rId402" Type="http://schemas.openxmlformats.org/officeDocument/2006/relationships/image" Target="../media/image411.jpg"/><Relationship Id="rId279" Type="http://schemas.openxmlformats.org/officeDocument/2006/relationships/image" Target="../media/image274.jpg"/><Relationship Id="rId43" Type="http://schemas.openxmlformats.org/officeDocument/2006/relationships/image" Target="../media/image43.jpg"/><Relationship Id="rId139" Type="http://schemas.openxmlformats.org/officeDocument/2006/relationships/image" Target="../media/image573.jpeg"/><Relationship Id="rId290" Type="http://schemas.openxmlformats.org/officeDocument/2006/relationships/image" Target="../media/image285.jpg"/><Relationship Id="rId304" Type="http://schemas.openxmlformats.org/officeDocument/2006/relationships/image" Target="../media/image299.jpg"/><Relationship Id="rId346" Type="http://schemas.openxmlformats.org/officeDocument/2006/relationships/image" Target="../media/image670.jpeg"/><Relationship Id="rId388" Type="http://schemas.openxmlformats.org/officeDocument/2006/relationships/image" Target="../media/image712.jpeg"/><Relationship Id="rId85" Type="http://schemas.openxmlformats.org/officeDocument/2006/relationships/image" Target="../media/image85.jpg"/><Relationship Id="rId150" Type="http://schemas.openxmlformats.org/officeDocument/2006/relationships/image" Target="../media/image146.jpeg"/><Relationship Id="rId192" Type="http://schemas.openxmlformats.org/officeDocument/2006/relationships/image" Target="../media/image188.png"/><Relationship Id="rId206" Type="http://schemas.openxmlformats.org/officeDocument/2006/relationships/image" Target="../media/image609.png"/><Relationship Id="rId248" Type="http://schemas.openxmlformats.org/officeDocument/2006/relationships/image" Target="../media/image647.png"/><Relationship Id="rId12" Type="http://schemas.openxmlformats.org/officeDocument/2006/relationships/image" Target="../media/image12.jpg"/><Relationship Id="rId108" Type="http://schemas.openxmlformats.org/officeDocument/2006/relationships/image" Target="../media/image543.jpeg"/><Relationship Id="rId315" Type="http://schemas.openxmlformats.org/officeDocument/2006/relationships/image" Target="../media/image310.jpg"/><Relationship Id="rId357" Type="http://schemas.openxmlformats.org/officeDocument/2006/relationships/image" Target="../media/image681.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588.jpeg"/><Relationship Id="rId217" Type="http://schemas.openxmlformats.org/officeDocument/2006/relationships/image" Target="../media/image620.png"/><Relationship Id="rId399" Type="http://schemas.openxmlformats.org/officeDocument/2006/relationships/image" Target="../media/image408.jpg"/><Relationship Id="rId259" Type="http://schemas.openxmlformats.org/officeDocument/2006/relationships/image" Target="../media/image658.jpeg"/><Relationship Id="rId23" Type="http://schemas.openxmlformats.org/officeDocument/2006/relationships/image" Target="../media/image23.jpg"/><Relationship Id="rId119" Type="http://schemas.openxmlformats.org/officeDocument/2006/relationships/image" Target="../media/image554.jpeg"/><Relationship Id="rId270" Type="http://schemas.openxmlformats.org/officeDocument/2006/relationships/image" Target="../media/image265.jpg"/><Relationship Id="rId326" Type="http://schemas.openxmlformats.org/officeDocument/2006/relationships/image" Target="../media/image321.jpg"/><Relationship Id="rId65" Type="http://schemas.openxmlformats.org/officeDocument/2006/relationships/image" Target="../media/image65.jpg"/><Relationship Id="rId130" Type="http://schemas.openxmlformats.org/officeDocument/2006/relationships/image" Target="../media/image564.jpeg"/><Relationship Id="rId368" Type="http://schemas.openxmlformats.org/officeDocument/2006/relationships/image" Target="../media/image692.jpeg"/><Relationship Id="rId172" Type="http://schemas.openxmlformats.org/officeDocument/2006/relationships/image" Target="../media/image168.jpeg"/><Relationship Id="rId228" Type="http://schemas.openxmlformats.org/officeDocument/2006/relationships/image" Target="../media/image226.jpg"/><Relationship Id="rId281" Type="http://schemas.openxmlformats.org/officeDocument/2006/relationships/image" Target="../media/image276.jpg"/><Relationship Id="rId337" Type="http://schemas.openxmlformats.org/officeDocument/2006/relationships/image" Target="../media/image332.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574.jpeg"/><Relationship Id="rId379" Type="http://schemas.openxmlformats.org/officeDocument/2006/relationships/image" Target="../media/image703.jpeg"/><Relationship Id="rId7" Type="http://schemas.openxmlformats.org/officeDocument/2006/relationships/image" Target="../media/image6.jpg"/><Relationship Id="rId183" Type="http://schemas.openxmlformats.org/officeDocument/2006/relationships/image" Target="../media/image179.jpeg"/><Relationship Id="rId239" Type="http://schemas.openxmlformats.org/officeDocument/2006/relationships/image" Target="../media/image638.jpeg"/><Relationship Id="rId390" Type="http://schemas.openxmlformats.org/officeDocument/2006/relationships/image" Target="../media/image714.jpeg"/><Relationship Id="rId404" Type="http://schemas.openxmlformats.org/officeDocument/2006/relationships/image" Target="../media/image722.jpeg"/><Relationship Id="rId250" Type="http://schemas.openxmlformats.org/officeDocument/2006/relationships/image" Target="../media/image649.jpeg"/><Relationship Id="rId292" Type="http://schemas.openxmlformats.org/officeDocument/2006/relationships/image" Target="../media/image287.jpg"/><Relationship Id="rId306" Type="http://schemas.openxmlformats.org/officeDocument/2006/relationships/image" Target="../media/image301.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545.jpeg"/><Relationship Id="rId348" Type="http://schemas.openxmlformats.org/officeDocument/2006/relationships/image" Target="../media/image672.jpeg"/><Relationship Id="rId152" Type="http://schemas.openxmlformats.org/officeDocument/2006/relationships/image" Target="../media/image580.png"/><Relationship Id="rId194" Type="http://schemas.openxmlformats.org/officeDocument/2006/relationships/image" Target="../media/image190.jpeg"/><Relationship Id="rId208" Type="http://schemas.openxmlformats.org/officeDocument/2006/relationships/image" Target="../media/image611.jpeg"/><Relationship Id="rId261" Type="http://schemas.openxmlformats.org/officeDocument/2006/relationships/image" Target="../media/image660.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2.jpg"/><Relationship Id="rId359" Type="http://schemas.openxmlformats.org/officeDocument/2006/relationships/image" Target="../media/image683.png"/><Relationship Id="rId98" Type="http://schemas.openxmlformats.org/officeDocument/2006/relationships/image" Target="../media/image98.png"/><Relationship Id="rId121" Type="http://schemas.openxmlformats.org/officeDocument/2006/relationships/image" Target="../media/image556.jpeg"/><Relationship Id="rId163" Type="http://schemas.openxmlformats.org/officeDocument/2006/relationships/image" Target="../media/image590.jpeg"/><Relationship Id="rId219" Type="http://schemas.openxmlformats.org/officeDocument/2006/relationships/image" Target="../media/image622.jpeg"/><Relationship Id="rId370" Type="http://schemas.openxmlformats.org/officeDocument/2006/relationships/image" Target="../media/image694.jpeg"/><Relationship Id="rId230" Type="http://schemas.openxmlformats.org/officeDocument/2006/relationships/image" Target="../media/image22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67.jpg"/><Relationship Id="rId328" Type="http://schemas.openxmlformats.org/officeDocument/2006/relationships/image" Target="../media/image323.jpg"/><Relationship Id="rId132" Type="http://schemas.openxmlformats.org/officeDocument/2006/relationships/image" Target="../media/image566.png"/><Relationship Id="rId174" Type="http://schemas.openxmlformats.org/officeDocument/2006/relationships/image" Target="../media/image170.jpeg"/><Relationship Id="rId381" Type="http://schemas.openxmlformats.org/officeDocument/2006/relationships/image" Target="../media/image705.jpeg"/><Relationship Id="rId241" Type="http://schemas.openxmlformats.org/officeDocument/2006/relationships/image" Target="../media/image640.jpeg"/><Relationship Id="rId36" Type="http://schemas.openxmlformats.org/officeDocument/2006/relationships/image" Target="../media/image36.jpg"/><Relationship Id="rId283" Type="http://schemas.openxmlformats.org/officeDocument/2006/relationships/image" Target="../media/image278.jpg"/><Relationship Id="rId339" Type="http://schemas.openxmlformats.org/officeDocument/2006/relationships/image" Target="../media/image334.jpg"/><Relationship Id="rId78" Type="http://schemas.openxmlformats.org/officeDocument/2006/relationships/image" Target="../media/image78.jpg"/><Relationship Id="rId101" Type="http://schemas.openxmlformats.org/officeDocument/2006/relationships/image" Target="../media/image538.png"/><Relationship Id="rId143" Type="http://schemas.openxmlformats.org/officeDocument/2006/relationships/image" Target="../media/image575.jpeg"/><Relationship Id="rId185" Type="http://schemas.openxmlformats.org/officeDocument/2006/relationships/image" Target="../media/image181.jpeg"/><Relationship Id="rId350" Type="http://schemas.openxmlformats.org/officeDocument/2006/relationships/image" Target="../media/image674.jpeg"/><Relationship Id="rId9" Type="http://schemas.openxmlformats.org/officeDocument/2006/relationships/image" Target="../media/image9.jpg"/><Relationship Id="rId210" Type="http://schemas.openxmlformats.org/officeDocument/2006/relationships/image" Target="../media/image613.jpeg"/><Relationship Id="rId392" Type="http://schemas.openxmlformats.org/officeDocument/2006/relationships/image" Target="../media/image716.jpeg"/><Relationship Id="rId252" Type="http://schemas.openxmlformats.org/officeDocument/2006/relationships/image" Target="../media/image651.jpeg"/><Relationship Id="rId294" Type="http://schemas.openxmlformats.org/officeDocument/2006/relationships/image" Target="../media/image289.jpg"/><Relationship Id="rId308" Type="http://schemas.openxmlformats.org/officeDocument/2006/relationships/image" Target="../media/image30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547.jpeg"/><Relationship Id="rId154" Type="http://schemas.openxmlformats.org/officeDocument/2006/relationships/image" Target="../media/image582.jpeg"/><Relationship Id="rId361" Type="http://schemas.openxmlformats.org/officeDocument/2006/relationships/image" Target="../media/image685.jpeg"/><Relationship Id="rId196" Type="http://schemas.openxmlformats.org/officeDocument/2006/relationships/image" Target="../media/image599.jpeg"/><Relationship Id="rId16" Type="http://schemas.openxmlformats.org/officeDocument/2006/relationships/image" Target="../media/image16.jpg"/><Relationship Id="rId221" Type="http://schemas.openxmlformats.org/officeDocument/2006/relationships/image" Target="../media/image624.png"/><Relationship Id="rId263" Type="http://schemas.openxmlformats.org/officeDocument/2006/relationships/image" Target="../media/image662.jpeg"/><Relationship Id="rId319" Type="http://schemas.openxmlformats.org/officeDocument/2006/relationships/image" Target="../media/image314.jpg"/><Relationship Id="rId58" Type="http://schemas.openxmlformats.org/officeDocument/2006/relationships/image" Target="../media/image58.jpg"/><Relationship Id="rId123" Type="http://schemas.openxmlformats.org/officeDocument/2006/relationships/image" Target="../media/image557.jpeg"/><Relationship Id="rId330" Type="http://schemas.openxmlformats.org/officeDocument/2006/relationships/image" Target="../media/image325.jpg"/><Relationship Id="rId90" Type="http://schemas.openxmlformats.org/officeDocument/2006/relationships/image" Target="../media/image90.jpg"/><Relationship Id="rId165" Type="http://schemas.openxmlformats.org/officeDocument/2006/relationships/image" Target="../media/image592.jpeg"/><Relationship Id="rId186" Type="http://schemas.openxmlformats.org/officeDocument/2006/relationships/image" Target="../media/image182.jpeg"/><Relationship Id="rId351" Type="http://schemas.openxmlformats.org/officeDocument/2006/relationships/image" Target="../media/image675.jpeg"/><Relationship Id="rId372" Type="http://schemas.openxmlformats.org/officeDocument/2006/relationships/image" Target="../media/image696.jpeg"/><Relationship Id="rId393" Type="http://schemas.openxmlformats.org/officeDocument/2006/relationships/image" Target="../media/image717.jpeg"/><Relationship Id="rId211" Type="http://schemas.openxmlformats.org/officeDocument/2006/relationships/image" Target="../media/image614.jpeg"/><Relationship Id="rId232" Type="http://schemas.openxmlformats.org/officeDocument/2006/relationships/image" Target="../media/image631.jpeg"/><Relationship Id="rId253" Type="http://schemas.openxmlformats.org/officeDocument/2006/relationships/image" Target="../media/image652.jpeg"/><Relationship Id="rId274" Type="http://schemas.openxmlformats.org/officeDocument/2006/relationships/image" Target="../media/image269.jpg"/><Relationship Id="rId295" Type="http://schemas.openxmlformats.org/officeDocument/2006/relationships/image" Target="../media/image290.jpg"/><Relationship Id="rId309" Type="http://schemas.openxmlformats.org/officeDocument/2006/relationships/image" Target="../media/image304.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548.jpeg"/><Relationship Id="rId134" Type="http://schemas.openxmlformats.org/officeDocument/2006/relationships/image" Target="../media/image568.png"/><Relationship Id="rId320" Type="http://schemas.openxmlformats.org/officeDocument/2006/relationships/image" Target="../media/image315.jpg"/><Relationship Id="rId80" Type="http://schemas.openxmlformats.org/officeDocument/2006/relationships/image" Target="../media/image80.jpg"/><Relationship Id="rId155" Type="http://schemas.openxmlformats.org/officeDocument/2006/relationships/image" Target="../media/image151.png"/><Relationship Id="rId176" Type="http://schemas.openxmlformats.org/officeDocument/2006/relationships/image" Target="../media/image172.jpeg"/><Relationship Id="rId197" Type="http://schemas.openxmlformats.org/officeDocument/2006/relationships/image" Target="../media/image600.jpeg"/><Relationship Id="rId341" Type="http://schemas.openxmlformats.org/officeDocument/2006/relationships/image" Target="../media/image336.jpg"/><Relationship Id="rId362" Type="http://schemas.openxmlformats.org/officeDocument/2006/relationships/image" Target="../media/image686.jpeg"/><Relationship Id="rId383" Type="http://schemas.openxmlformats.org/officeDocument/2006/relationships/image" Target="../media/image707.jpeg"/><Relationship Id="rId201" Type="http://schemas.openxmlformats.org/officeDocument/2006/relationships/image" Target="../media/image604.jpeg"/><Relationship Id="rId222" Type="http://schemas.openxmlformats.org/officeDocument/2006/relationships/image" Target="../media/image625.png"/><Relationship Id="rId243" Type="http://schemas.openxmlformats.org/officeDocument/2006/relationships/image" Target="../media/image642.jpeg"/><Relationship Id="rId264" Type="http://schemas.openxmlformats.org/officeDocument/2006/relationships/image" Target="../media/image663.jpeg"/><Relationship Id="rId285" Type="http://schemas.openxmlformats.org/officeDocument/2006/relationships/image" Target="../media/image280.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540.jpeg"/><Relationship Id="rId124" Type="http://schemas.openxmlformats.org/officeDocument/2006/relationships/image" Target="../media/image558.jpeg"/><Relationship Id="rId310" Type="http://schemas.openxmlformats.org/officeDocument/2006/relationships/image" Target="../media/image305.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576.jpeg"/><Relationship Id="rId166" Type="http://schemas.openxmlformats.org/officeDocument/2006/relationships/image" Target="../media/image593.jpeg"/><Relationship Id="rId187" Type="http://schemas.openxmlformats.org/officeDocument/2006/relationships/image" Target="../media/image183.png"/><Relationship Id="rId331" Type="http://schemas.openxmlformats.org/officeDocument/2006/relationships/image" Target="../media/image326.jpg"/><Relationship Id="rId352" Type="http://schemas.openxmlformats.org/officeDocument/2006/relationships/image" Target="../media/image676.jpeg"/><Relationship Id="rId373" Type="http://schemas.openxmlformats.org/officeDocument/2006/relationships/image" Target="../media/image697.jpeg"/><Relationship Id="rId394" Type="http://schemas.openxmlformats.org/officeDocument/2006/relationships/image" Target="../media/image718.jpeg"/><Relationship Id="rId1" Type="http://schemas.openxmlformats.org/officeDocument/2006/relationships/image" Target="../media/image1.jpg"/><Relationship Id="rId212" Type="http://schemas.openxmlformats.org/officeDocument/2006/relationships/image" Target="../media/image615.jpeg"/><Relationship Id="rId233" Type="http://schemas.openxmlformats.org/officeDocument/2006/relationships/image" Target="../media/image632.jpeg"/><Relationship Id="rId254" Type="http://schemas.openxmlformats.org/officeDocument/2006/relationships/image" Target="../media/image653.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549.jpeg"/><Relationship Id="rId275" Type="http://schemas.openxmlformats.org/officeDocument/2006/relationships/image" Target="../media/image270.jpg"/><Relationship Id="rId296" Type="http://schemas.openxmlformats.org/officeDocument/2006/relationships/image" Target="../media/image291.jpg"/><Relationship Id="rId300" Type="http://schemas.openxmlformats.org/officeDocument/2006/relationships/image" Target="../media/image295.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569.png"/><Relationship Id="rId156" Type="http://schemas.openxmlformats.org/officeDocument/2006/relationships/image" Target="../media/image583.jpeg"/><Relationship Id="rId177" Type="http://schemas.openxmlformats.org/officeDocument/2006/relationships/image" Target="../media/image173.jpeg"/><Relationship Id="rId198" Type="http://schemas.openxmlformats.org/officeDocument/2006/relationships/image" Target="../media/image601.jpeg"/><Relationship Id="rId321" Type="http://schemas.openxmlformats.org/officeDocument/2006/relationships/image" Target="../media/image316.jpg"/><Relationship Id="rId342" Type="http://schemas.openxmlformats.org/officeDocument/2006/relationships/image" Target="../media/image337.jpeg"/><Relationship Id="rId363" Type="http://schemas.openxmlformats.org/officeDocument/2006/relationships/image" Target="../media/image687.jpeg"/><Relationship Id="rId384" Type="http://schemas.openxmlformats.org/officeDocument/2006/relationships/image" Target="../media/image708.jpeg"/><Relationship Id="rId202" Type="http://schemas.openxmlformats.org/officeDocument/2006/relationships/image" Target="../media/image605.jpeg"/><Relationship Id="rId223" Type="http://schemas.openxmlformats.org/officeDocument/2006/relationships/image" Target="../media/image626.png"/><Relationship Id="rId244" Type="http://schemas.openxmlformats.org/officeDocument/2006/relationships/image" Target="../media/image643.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664.jpeg"/><Relationship Id="rId286" Type="http://schemas.openxmlformats.org/officeDocument/2006/relationships/image" Target="../media/image281.jpg"/><Relationship Id="rId50" Type="http://schemas.openxmlformats.org/officeDocument/2006/relationships/image" Target="../media/image50.jpg"/><Relationship Id="rId104" Type="http://schemas.openxmlformats.org/officeDocument/2006/relationships/image" Target="../media/image541.jpeg"/><Relationship Id="rId125" Type="http://schemas.openxmlformats.org/officeDocument/2006/relationships/image" Target="../media/image559.jpeg"/><Relationship Id="rId146" Type="http://schemas.openxmlformats.org/officeDocument/2006/relationships/image" Target="../media/image142.jpeg"/><Relationship Id="rId167" Type="http://schemas.openxmlformats.org/officeDocument/2006/relationships/image" Target="../media/image594.jpeg"/><Relationship Id="rId188" Type="http://schemas.openxmlformats.org/officeDocument/2006/relationships/image" Target="../media/image184.jpeg"/><Relationship Id="rId311" Type="http://schemas.openxmlformats.org/officeDocument/2006/relationships/image" Target="../media/image306.jpg"/><Relationship Id="rId332" Type="http://schemas.openxmlformats.org/officeDocument/2006/relationships/image" Target="../media/image327.jpg"/><Relationship Id="rId353" Type="http://schemas.openxmlformats.org/officeDocument/2006/relationships/image" Target="../media/image677.jpeg"/><Relationship Id="rId374" Type="http://schemas.openxmlformats.org/officeDocument/2006/relationships/image" Target="../media/image698.jpeg"/><Relationship Id="rId395" Type="http://schemas.openxmlformats.org/officeDocument/2006/relationships/image" Target="../media/image719.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16.jpeg"/><Relationship Id="rId234" Type="http://schemas.openxmlformats.org/officeDocument/2006/relationships/image" Target="../media/image633.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654.png"/><Relationship Id="rId276" Type="http://schemas.openxmlformats.org/officeDocument/2006/relationships/image" Target="../media/image271.jpg"/><Relationship Id="rId297" Type="http://schemas.openxmlformats.org/officeDocument/2006/relationships/image" Target="../media/image292.jpg"/><Relationship Id="rId40" Type="http://schemas.openxmlformats.org/officeDocument/2006/relationships/image" Target="../media/image40.jpg"/><Relationship Id="rId115" Type="http://schemas.openxmlformats.org/officeDocument/2006/relationships/image" Target="../media/image550.jpeg"/><Relationship Id="rId136" Type="http://schemas.openxmlformats.org/officeDocument/2006/relationships/image" Target="../media/image570.jpeg"/><Relationship Id="rId157" Type="http://schemas.openxmlformats.org/officeDocument/2006/relationships/image" Target="../media/image584.jpeg"/><Relationship Id="rId178" Type="http://schemas.openxmlformats.org/officeDocument/2006/relationships/image" Target="../media/image174.jpeg"/><Relationship Id="rId301" Type="http://schemas.openxmlformats.org/officeDocument/2006/relationships/image" Target="../media/image296.jpg"/><Relationship Id="rId322" Type="http://schemas.openxmlformats.org/officeDocument/2006/relationships/image" Target="../media/image317.jpg"/><Relationship Id="rId343" Type="http://schemas.openxmlformats.org/officeDocument/2006/relationships/image" Target="../media/image667.jpeg"/><Relationship Id="rId364" Type="http://schemas.openxmlformats.org/officeDocument/2006/relationships/image" Target="../media/image688.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02.jpeg"/><Relationship Id="rId203" Type="http://schemas.openxmlformats.org/officeDocument/2006/relationships/image" Target="../media/image606.jpeg"/><Relationship Id="rId385" Type="http://schemas.openxmlformats.org/officeDocument/2006/relationships/image" Target="../media/image709.jpeg"/><Relationship Id="rId19" Type="http://schemas.openxmlformats.org/officeDocument/2006/relationships/image" Target="../media/image19.jpg"/><Relationship Id="rId224" Type="http://schemas.openxmlformats.org/officeDocument/2006/relationships/image" Target="../media/image627.png"/><Relationship Id="rId245" Type="http://schemas.openxmlformats.org/officeDocument/2006/relationships/image" Target="../media/image644.jpeg"/><Relationship Id="rId266" Type="http://schemas.openxmlformats.org/officeDocument/2006/relationships/image" Target="../media/image665.jpeg"/><Relationship Id="rId287" Type="http://schemas.openxmlformats.org/officeDocument/2006/relationships/image" Target="../media/image282.jpg"/><Relationship Id="rId30" Type="http://schemas.openxmlformats.org/officeDocument/2006/relationships/image" Target="../media/image30.jpg"/><Relationship Id="rId105" Type="http://schemas.openxmlformats.org/officeDocument/2006/relationships/image" Target="../media/image107.jpeg"/><Relationship Id="rId126" Type="http://schemas.openxmlformats.org/officeDocument/2006/relationships/image" Target="../media/image560.jpeg"/><Relationship Id="rId147" Type="http://schemas.openxmlformats.org/officeDocument/2006/relationships/image" Target="../media/image577.jpeg"/><Relationship Id="rId168" Type="http://schemas.openxmlformats.org/officeDocument/2006/relationships/image" Target="../media/image595.jpeg"/><Relationship Id="rId312" Type="http://schemas.openxmlformats.org/officeDocument/2006/relationships/image" Target="../media/image307.jpg"/><Relationship Id="rId333" Type="http://schemas.openxmlformats.org/officeDocument/2006/relationships/image" Target="../media/image328.jpg"/><Relationship Id="rId354" Type="http://schemas.openxmlformats.org/officeDocument/2006/relationships/image" Target="../media/image678.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85.jpeg"/><Relationship Id="rId375" Type="http://schemas.openxmlformats.org/officeDocument/2006/relationships/image" Target="../media/image699.jpeg"/><Relationship Id="rId396" Type="http://schemas.openxmlformats.org/officeDocument/2006/relationships/image" Target="../media/image720.png"/><Relationship Id="rId3" Type="http://schemas.openxmlformats.org/officeDocument/2006/relationships/image" Target="../media/image3.jpg"/><Relationship Id="rId214" Type="http://schemas.openxmlformats.org/officeDocument/2006/relationships/image" Target="../media/image617.png"/><Relationship Id="rId235" Type="http://schemas.openxmlformats.org/officeDocument/2006/relationships/image" Target="../media/image634.jpeg"/><Relationship Id="rId256" Type="http://schemas.openxmlformats.org/officeDocument/2006/relationships/image" Target="../media/image655.png"/><Relationship Id="rId277" Type="http://schemas.openxmlformats.org/officeDocument/2006/relationships/image" Target="../media/image272.jpg"/><Relationship Id="rId298" Type="http://schemas.openxmlformats.org/officeDocument/2006/relationships/image" Target="../media/image293.jpg"/><Relationship Id="rId400" Type="http://schemas.openxmlformats.org/officeDocument/2006/relationships/image" Target="../media/image409.jpg"/><Relationship Id="rId116" Type="http://schemas.openxmlformats.org/officeDocument/2006/relationships/image" Target="../media/image551.jpeg"/><Relationship Id="rId137" Type="http://schemas.openxmlformats.org/officeDocument/2006/relationships/image" Target="../media/image571.jpeg"/><Relationship Id="rId158" Type="http://schemas.openxmlformats.org/officeDocument/2006/relationships/image" Target="../media/image585.png"/><Relationship Id="rId302" Type="http://schemas.openxmlformats.org/officeDocument/2006/relationships/image" Target="../media/image297.jpg"/><Relationship Id="rId323" Type="http://schemas.openxmlformats.org/officeDocument/2006/relationships/image" Target="../media/image318.jpg"/><Relationship Id="rId344" Type="http://schemas.openxmlformats.org/officeDocument/2006/relationships/image" Target="../media/image668.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5.jpeg"/><Relationship Id="rId365" Type="http://schemas.openxmlformats.org/officeDocument/2006/relationships/image" Target="../media/image689.jpeg"/><Relationship Id="rId386" Type="http://schemas.openxmlformats.org/officeDocument/2006/relationships/image" Target="../media/image710.jpeg"/><Relationship Id="rId190" Type="http://schemas.openxmlformats.org/officeDocument/2006/relationships/image" Target="../media/image186.png"/><Relationship Id="rId204" Type="http://schemas.openxmlformats.org/officeDocument/2006/relationships/image" Target="../media/image607.jpeg"/><Relationship Id="rId225" Type="http://schemas.openxmlformats.org/officeDocument/2006/relationships/image" Target="../media/image628.jpeg"/><Relationship Id="rId246" Type="http://schemas.openxmlformats.org/officeDocument/2006/relationships/image" Target="../media/image645.jpeg"/><Relationship Id="rId267" Type="http://schemas.openxmlformats.org/officeDocument/2006/relationships/image" Target="../media/image666.jpeg"/><Relationship Id="rId288" Type="http://schemas.openxmlformats.org/officeDocument/2006/relationships/image" Target="../media/image283.jpg"/><Relationship Id="rId106" Type="http://schemas.openxmlformats.org/officeDocument/2006/relationships/image" Target="../media/image542.jpeg"/><Relationship Id="rId127" Type="http://schemas.openxmlformats.org/officeDocument/2006/relationships/image" Target="../media/image561.jpeg"/><Relationship Id="rId313" Type="http://schemas.openxmlformats.org/officeDocument/2006/relationships/image" Target="../media/image308.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144.jpeg"/><Relationship Id="rId169" Type="http://schemas.openxmlformats.org/officeDocument/2006/relationships/image" Target="../media/image596.jpeg"/><Relationship Id="rId334" Type="http://schemas.openxmlformats.org/officeDocument/2006/relationships/image" Target="../media/image329.jpeg"/><Relationship Id="rId355" Type="http://schemas.openxmlformats.org/officeDocument/2006/relationships/image" Target="../media/image679.jpeg"/><Relationship Id="rId376" Type="http://schemas.openxmlformats.org/officeDocument/2006/relationships/image" Target="../media/image700.jpeg"/><Relationship Id="rId397" Type="http://schemas.openxmlformats.org/officeDocument/2006/relationships/image" Target="../media/image406.jpg"/><Relationship Id="rId4" Type="http://schemas.openxmlformats.org/officeDocument/2006/relationships/image" Target="../media/image7.jpg"/><Relationship Id="rId180" Type="http://schemas.openxmlformats.org/officeDocument/2006/relationships/image" Target="../media/image176.jpeg"/><Relationship Id="rId215" Type="http://schemas.openxmlformats.org/officeDocument/2006/relationships/image" Target="../media/image618.jpeg"/><Relationship Id="rId236" Type="http://schemas.openxmlformats.org/officeDocument/2006/relationships/image" Target="../media/image635.jpeg"/><Relationship Id="rId257" Type="http://schemas.openxmlformats.org/officeDocument/2006/relationships/image" Target="../media/image656.jpeg"/><Relationship Id="rId278" Type="http://schemas.openxmlformats.org/officeDocument/2006/relationships/image" Target="../media/image273.jpg"/><Relationship Id="rId401" Type="http://schemas.openxmlformats.org/officeDocument/2006/relationships/image" Target="../media/image410.jpg"/><Relationship Id="rId303" Type="http://schemas.openxmlformats.org/officeDocument/2006/relationships/image" Target="../media/image298.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572.jpeg"/><Relationship Id="rId345" Type="http://schemas.openxmlformats.org/officeDocument/2006/relationships/image" Target="../media/image669.jpeg"/><Relationship Id="rId387" Type="http://schemas.openxmlformats.org/officeDocument/2006/relationships/image" Target="../media/image711.jpeg"/><Relationship Id="rId191" Type="http://schemas.openxmlformats.org/officeDocument/2006/relationships/image" Target="../media/image187.png"/><Relationship Id="rId205" Type="http://schemas.openxmlformats.org/officeDocument/2006/relationships/image" Target="../media/image608.jpeg"/><Relationship Id="rId247" Type="http://schemas.openxmlformats.org/officeDocument/2006/relationships/image" Target="../media/image646.jpeg"/><Relationship Id="rId107" Type="http://schemas.openxmlformats.org/officeDocument/2006/relationships/image" Target="../media/image109.jpeg"/><Relationship Id="rId289" Type="http://schemas.openxmlformats.org/officeDocument/2006/relationships/image" Target="../media/image284.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578.jpeg"/><Relationship Id="rId314" Type="http://schemas.openxmlformats.org/officeDocument/2006/relationships/image" Target="../media/image309.jpg"/><Relationship Id="rId356" Type="http://schemas.openxmlformats.org/officeDocument/2006/relationships/image" Target="../media/image680.jpeg"/><Relationship Id="rId398" Type="http://schemas.openxmlformats.org/officeDocument/2006/relationships/image" Target="../media/image407.jpg"/><Relationship Id="rId95" Type="http://schemas.openxmlformats.org/officeDocument/2006/relationships/image" Target="../media/image95.png"/><Relationship Id="rId160" Type="http://schemas.openxmlformats.org/officeDocument/2006/relationships/image" Target="../media/image587.png"/><Relationship Id="rId216" Type="http://schemas.openxmlformats.org/officeDocument/2006/relationships/image" Target="../media/image619.jpeg"/><Relationship Id="rId258" Type="http://schemas.openxmlformats.org/officeDocument/2006/relationships/image" Target="../media/image657.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553.jpeg"/><Relationship Id="rId325" Type="http://schemas.openxmlformats.org/officeDocument/2006/relationships/image" Target="../media/image320.jpg"/><Relationship Id="rId367" Type="http://schemas.openxmlformats.org/officeDocument/2006/relationships/image" Target="../media/image691.jpeg"/><Relationship Id="rId171" Type="http://schemas.openxmlformats.org/officeDocument/2006/relationships/image" Target="../media/image598.jpeg"/><Relationship Id="rId227" Type="http://schemas.openxmlformats.org/officeDocument/2006/relationships/image" Target="../media/image630.jpeg"/><Relationship Id="rId269" Type="http://schemas.openxmlformats.org/officeDocument/2006/relationships/image" Target="../media/image264.jpg"/><Relationship Id="rId33" Type="http://schemas.openxmlformats.org/officeDocument/2006/relationships/image" Target="../media/image33.jpg"/><Relationship Id="rId129" Type="http://schemas.openxmlformats.org/officeDocument/2006/relationships/image" Target="../media/image563.jpeg"/><Relationship Id="rId280" Type="http://schemas.openxmlformats.org/officeDocument/2006/relationships/image" Target="../media/image275.jpg"/><Relationship Id="rId336" Type="http://schemas.openxmlformats.org/officeDocument/2006/relationships/image" Target="../media/image331.jpg"/><Relationship Id="rId75" Type="http://schemas.openxmlformats.org/officeDocument/2006/relationships/image" Target="../media/image75.jpg"/><Relationship Id="rId140" Type="http://schemas.openxmlformats.org/officeDocument/2006/relationships/image" Target="../media/image136.jpeg"/><Relationship Id="rId182" Type="http://schemas.openxmlformats.org/officeDocument/2006/relationships/image" Target="../media/image178.png"/><Relationship Id="rId378" Type="http://schemas.openxmlformats.org/officeDocument/2006/relationships/image" Target="../media/image702.jpeg"/><Relationship Id="rId403" Type="http://schemas.openxmlformats.org/officeDocument/2006/relationships/image" Target="../media/image721.jpeg"/><Relationship Id="rId6" Type="http://schemas.openxmlformats.org/officeDocument/2006/relationships/image" Target="../media/image5.jpg"/><Relationship Id="rId238" Type="http://schemas.openxmlformats.org/officeDocument/2006/relationships/image" Target="../media/image637.jpeg"/><Relationship Id="rId291" Type="http://schemas.openxmlformats.org/officeDocument/2006/relationships/image" Target="../media/image286.jpg"/><Relationship Id="rId305" Type="http://schemas.openxmlformats.org/officeDocument/2006/relationships/image" Target="../media/image300.jpg"/><Relationship Id="rId347" Type="http://schemas.openxmlformats.org/officeDocument/2006/relationships/image" Target="../media/image671.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579.jpeg"/><Relationship Id="rId389" Type="http://schemas.openxmlformats.org/officeDocument/2006/relationships/image" Target="../media/image713.jpeg"/><Relationship Id="rId193" Type="http://schemas.openxmlformats.org/officeDocument/2006/relationships/image" Target="../media/image189.png"/><Relationship Id="rId207" Type="http://schemas.openxmlformats.org/officeDocument/2006/relationships/image" Target="../media/image610.jpeg"/><Relationship Id="rId249" Type="http://schemas.openxmlformats.org/officeDocument/2006/relationships/image" Target="../media/image648.jpeg"/><Relationship Id="rId13" Type="http://schemas.openxmlformats.org/officeDocument/2006/relationships/image" Target="../media/image13.jpg"/><Relationship Id="rId109" Type="http://schemas.openxmlformats.org/officeDocument/2006/relationships/image" Target="../media/image544.jpeg"/><Relationship Id="rId260" Type="http://schemas.openxmlformats.org/officeDocument/2006/relationships/image" Target="../media/image659.png"/><Relationship Id="rId316" Type="http://schemas.openxmlformats.org/officeDocument/2006/relationships/image" Target="../media/image311.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555.jpeg"/><Relationship Id="rId358" Type="http://schemas.openxmlformats.org/officeDocument/2006/relationships/image" Target="../media/image682.png"/><Relationship Id="rId162" Type="http://schemas.openxmlformats.org/officeDocument/2006/relationships/image" Target="../media/image589.png"/><Relationship Id="rId218" Type="http://schemas.openxmlformats.org/officeDocument/2006/relationships/image" Target="../media/image621.jpeg"/><Relationship Id="rId271" Type="http://schemas.openxmlformats.org/officeDocument/2006/relationships/image" Target="../media/image266.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565.jpeg"/><Relationship Id="rId327" Type="http://schemas.openxmlformats.org/officeDocument/2006/relationships/image" Target="../media/image322.jpg"/><Relationship Id="rId369" Type="http://schemas.openxmlformats.org/officeDocument/2006/relationships/image" Target="../media/image693.jpeg"/><Relationship Id="rId173" Type="http://schemas.openxmlformats.org/officeDocument/2006/relationships/image" Target="../media/image169.jpeg"/><Relationship Id="rId229" Type="http://schemas.openxmlformats.org/officeDocument/2006/relationships/image" Target="../media/image227.jpg"/><Relationship Id="rId380" Type="http://schemas.openxmlformats.org/officeDocument/2006/relationships/image" Target="../media/image704.jpeg"/><Relationship Id="rId240" Type="http://schemas.openxmlformats.org/officeDocument/2006/relationships/image" Target="../media/image639.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537.jpeg"/><Relationship Id="rId282" Type="http://schemas.openxmlformats.org/officeDocument/2006/relationships/image" Target="../media/image277.jpg"/><Relationship Id="rId338" Type="http://schemas.openxmlformats.org/officeDocument/2006/relationships/image" Target="../media/image333.jpeg"/><Relationship Id="rId8" Type="http://schemas.openxmlformats.org/officeDocument/2006/relationships/image" Target="../media/image8.jpg"/><Relationship Id="rId142" Type="http://schemas.openxmlformats.org/officeDocument/2006/relationships/image" Target="../media/image138.jpeg"/><Relationship Id="rId184" Type="http://schemas.openxmlformats.org/officeDocument/2006/relationships/image" Target="../media/image180.jpeg"/><Relationship Id="rId391" Type="http://schemas.openxmlformats.org/officeDocument/2006/relationships/image" Target="../media/image715.jpeg"/><Relationship Id="rId251" Type="http://schemas.openxmlformats.org/officeDocument/2006/relationships/image" Target="../media/image650.jpeg"/><Relationship Id="rId46" Type="http://schemas.openxmlformats.org/officeDocument/2006/relationships/image" Target="../media/image46.jpg"/><Relationship Id="rId293" Type="http://schemas.openxmlformats.org/officeDocument/2006/relationships/image" Target="../media/image288.jpg"/><Relationship Id="rId307" Type="http://schemas.openxmlformats.org/officeDocument/2006/relationships/image" Target="../media/image302.jpg"/><Relationship Id="rId349" Type="http://schemas.openxmlformats.org/officeDocument/2006/relationships/image" Target="../media/image673.jpeg"/><Relationship Id="rId88" Type="http://schemas.openxmlformats.org/officeDocument/2006/relationships/image" Target="../media/image88.jpg"/><Relationship Id="rId111" Type="http://schemas.openxmlformats.org/officeDocument/2006/relationships/image" Target="../media/image546.jpeg"/><Relationship Id="rId153" Type="http://schemas.openxmlformats.org/officeDocument/2006/relationships/image" Target="../media/image581.png"/><Relationship Id="rId195" Type="http://schemas.openxmlformats.org/officeDocument/2006/relationships/image" Target="../media/image191.png"/><Relationship Id="rId209" Type="http://schemas.openxmlformats.org/officeDocument/2006/relationships/image" Target="../media/image612.jpeg"/><Relationship Id="rId360" Type="http://schemas.openxmlformats.org/officeDocument/2006/relationships/image" Target="../media/image684.png"/><Relationship Id="rId220" Type="http://schemas.openxmlformats.org/officeDocument/2006/relationships/image" Target="../media/image623.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661.jpeg"/><Relationship Id="rId318" Type="http://schemas.openxmlformats.org/officeDocument/2006/relationships/image" Target="../media/image313.jpg"/><Relationship Id="rId99" Type="http://schemas.openxmlformats.org/officeDocument/2006/relationships/image" Target="../media/image99.jpeg"/><Relationship Id="rId122" Type="http://schemas.openxmlformats.org/officeDocument/2006/relationships/image" Target="../media/image119.jpeg"/><Relationship Id="rId164" Type="http://schemas.openxmlformats.org/officeDocument/2006/relationships/image" Target="../media/image591.jpeg"/><Relationship Id="rId371" Type="http://schemas.openxmlformats.org/officeDocument/2006/relationships/image" Target="../media/image695.jpeg"/><Relationship Id="rId26" Type="http://schemas.openxmlformats.org/officeDocument/2006/relationships/image" Target="../media/image26.jpg"/><Relationship Id="rId231" Type="http://schemas.openxmlformats.org/officeDocument/2006/relationships/image" Target="../media/image229.jpg"/><Relationship Id="rId273" Type="http://schemas.openxmlformats.org/officeDocument/2006/relationships/image" Target="../media/image268.jpg"/><Relationship Id="rId329" Type="http://schemas.openxmlformats.org/officeDocument/2006/relationships/image" Target="../media/image324.jpg"/><Relationship Id="rId68" Type="http://schemas.openxmlformats.org/officeDocument/2006/relationships/image" Target="../media/image68.jpg"/><Relationship Id="rId133" Type="http://schemas.openxmlformats.org/officeDocument/2006/relationships/image" Target="../media/image567.png"/><Relationship Id="rId175" Type="http://schemas.openxmlformats.org/officeDocument/2006/relationships/image" Target="../media/image171.jpeg"/><Relationship Id="rId340" Type="http://schemas.openxmlformats.org/officeDocument/2006/relationships/image" Target="../media/image335.jpg"/><Relationship Id="rId200" Type="http://schemas.openxmlformats.org/officeDocument/2006/relationships/image" Target="../media/image603.jpeg"/><Relationship Id="rId382" Type="http://schemas.openxmlformats.org/officeDocument/2006/relationships/image" Target="../media/image706.jpeg"/><Relationship Id="rId242" Type="http://schemas.openxmlformats.org/officeDocument/2006/relationships/image" Target="../media/image641.jpeg"/><Relationship Id="rId284" Type="http://schemas.openxmlformats.org/officeDocument/2006/relationships/image" Target="../media/image279.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539.png"/><Relationship Id="rId144" Type="http://schemas.openxmlformats.org/officeDocument/2006/relationships/image" Target="../media/image140.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748.png"/><Relationship Id="rId21" Type="http://schemas.openxmlformats.org/officeDocument/2006/relationships/image" Target="../media/image743.jpeg"/><Relationship Id="rId42" Type="http://schemas.openxmlformats.org/officeDocument/2006/relationships/image" Target="../media/image764.jpeg"/><Relationship Id="rId47" Type="http://schemas.openxmlformats.org/officeDocument/2006/relationships/image" Target="../media/image769.jpeg"/><Relationship Id="rId63" Type="http://schemas.openxmlformats.org/officeDocument/2006/relationships/image" Target="../media/image785.jpeg"/><Relationship Id="rId68" Type="http://schemas.openxmlformats.org/officeDocument/2006/relationships/image" Target="../media/image790.jpeg"/><Relationship Id="rId16" Type="http://schemas.openxmlformats.org/officeDocument/2006/relationships/image" Target="../media/image738.jpeg"/><Relationship Id="rId11" Type="http://schemas.openxmlformats.org/officeDocument/2006/relationships/image" Target="../media/image733.jpeg"/><Relationship Id="rId32" Type="http://schemas.openxmlformats.org/officeDocument/2006/relationships/image" Target="../media/image754.jpeg"/><Relationship Id="rId37" Type="http://schemas.openxmlformats.org/officeDocument/2006/relationships/image" Target="../media/image759.jpeg"/><Relationship Id="rId53" Type="http://schemas.openxmlformats.org/officeDocument/2006/relationships/image" Target="../media/image775.jpeg"/><Relationship Id="rId58" Type="http://schemas.openxmlformats.org/officeDocument/2006/relationships/image" Target="../media/image780.png"/><Relationship Id="rId74" Type="http://schemas.openxmlformats.org/officeDocument/2006/relationships/image" Target="../media/image796.jpeg"/><Relationship Id="rId79" Type="http://schemas.openxmlformats.org/officeDocument/2006/relationships/image" Target="../media/image801.jpeg"/><Relationship Id="rId5" Type="http://schemas.openxmlformats.org/officeDocument/2006/relationships/image" Target="../media/image727.jpeg"/><Relationship Id="rId61" Type="http://schemas.openxmlformats.org/officeDocument/2006/relationships/image" Target="../media/image783.jpeg"/><Relationship Id="rId19" Type="http://schemas.openxmlformats.org/officeDocument/2006/relationships/image" Target="../media/image741.jpeg"/><Relationship Id="rId14" Type="http://schemas.openxmlformats.org/officeDocument/2006/relationships/image" Target="../media/image736.jpeg"/><Relationship Id="rId22" Type="http://schemas.openxmlformats.org/officeDocument/2006/relationships/image" Target="../media/image744.jpeg"/><Relationship Id="rId27" Type="http://schemas.openxmlformats.org/officeDocument/2006/relationships/image" Target="../media/image749.png"/><Relationship Id="rId30" Type="http://schemas.openxmlformats.org/officeDocument/2006/relationships/image" Target="../media/image752.jpeg"/><Relationship Id="rId35" Type="http://schemas.openxmlformats.org/officeDocument/2006/relationships/image" Target="../media/image757.png"/><Relationship Id="rId43" Type="http://schemas.openxmlformats.org/officeDocument/2006/relationships/image" Target="../media/image765.jpeg"/><Relationship Id="rId48" Type="http://schemas.openxmlformats.org/officeDocument/2006/relationships/image" Target="../media/image770.jpeg"/><Relationship Id="rId56" Type="http://schemas.openxmlformats.org/officeDocument/2006/relationships/image" Target="../media/image778.jpeg"/><Relationship Id="rId64" Type="http://schemas.openxmlformats.org/officeDocument/2006/relationships/image" Target="../media/image786.jpeg"/><Relationship Id="rId69" Type="http://schemas.openxmlformats.org/officeDocument/2006/relationships/image" Target="../media/image791.jpeg"/><Relationship Id="rId77" Type="http://schemas.openxmlformats.org/officeDocument/2006/relationships/image" Target="../media/image799.jpeg"/><Relationship Id="rId8" Type="http://schemas.openxmlformats.org/officeDocument/2006/relationships/image" Target="../media/image730.jpeg"/><Relationship Id="rId51" Type="http://schemas.openxmlformats.org/officeDocument/2006/relationships/image" Target="../media/image773.jpeg"/><Relationship Id="rId72" Type="http://schemas.openxmlformats.org/officeDocument/2006/relationships/image" Target="../media/image794.jpeg"/><Relationship Id="rId80" Type="http://schemas.openxmlformats.org/officeDocument/2006/relationships/image" Target="../media/image802.jpeg"/><Relationship Id="rId3" Type="http://schemas.openxmlformats.org/officeDocument/2006/relationships/image" Target="../media/image725.jpeg"/><Relationship Id="rId12" Type="http://schemas.openxmlformats.org/officeDocument/2006/relationships/image" Target="../media/image734.jpeg"/><Relationship Id="rId17" Type="http://schemas.openxmlformats.org/officeDocument/2006/relationships/image" Target="../media/image739.jpeg"/><Relationship Id="rId25" Type="http://schemas.openxmlformats.org/officeDocument/2006/relationships/image" Target="../media/image747.png"/><Relationship Id="rId33" Type="http://schemas.openxmlformats.org/officeDocument/2006/relationships/image" Target="../media/image755.png"/><Relationship Id="rId38" Type="http://schemas.openxmlformats.org/officeDocument/2006/relationships/image" Target="../media/image760.jpeg"/><Relationship Id="rId46" Type="http://schemas.openxmlformats.org/officeDocument/2006/relationships/image" Target="../media/image768.jpeg"/><Relationship Id="rId59" Type="http://schemas.openxmlformats.org/officeDocument/2006/relationships/image" Target="../media/image781.jpeg"/><Relationship Id="rId67" Type="http://schemas.openxmlformats.org/officeDocument/2006/relationships/image" Target="../media/image789.jpeg"/><Relationship Id="rId20" Type="http://schemas.openxmlformats.org/officeDocument/2006/relationships/image" Target="../media/image742.png"/><Relationship Id="rId41" Type="http://schemas.openxmlformats.org/officeDocument/2006/relationships/image" Target="../media/image763.jpeg"/><Relationship Id="rId54" Type="http://schemas.openxmlformats.org/officeDocument/2006/relationships/image" Target="../media/image776.jpeg"/><Relationship Id="rId62" Type="http://schemas.openxmlformats.org/officeDocument/2006/relationships/image" Target="../media/image784.jpeg"/><Relationship Id="rId70" Type="http://schemas.openxmlformats.org/officeDocument/2006/relationships/image" Target="../media/image792.jpeg"/><Relationship Id="rId75" Type="http://schemas.openxmlformats.org/officeDocument/2006/relationships/image" Target="../media/image797.png"/><Relationship Id="rId1" Type="http://schemas.openxmlformats.org/officeDocument/2006/relationships/image" Target="../media/image723.jpeg"/><Relationship Id="rId6" Type="http://schemas.openxmlformats.org/officeDocument/2006/relationships/image" Target="../media/image728.jpeg"/><Relationship Id="rId15" Type="http://schemas.openxmlformats.org/officeDocument/2006/relationships/image" Target="../media/image737.jpeg"/><Relationship Id="rId23" Type="http://schemas.openxmlformats.org/officeDocument/2006/relationships/image" Target="../media/image745.png"/><Relationship Id="rId28" Type="http://schemas.openxmlformats.org/officeDocument/2006/relationships/image" Target="../media/image750.jpeg"/><Relationship Id="rId36" Type="http://schemas.openxmlformats.org/officeDocument/2006/relationships/image" Target="../media/image758.jpeg"/><Relationship Id="rId49" Type="http://schemas.openxmlformats.org/officeDocument/2006/relationships/image" Target="../media/image771.jpeg"/><Relationship Id="rId57" Type="http://schemas.openxmlformats.org/officeDocument/2006/relationships/image" Target="../media/image779.jpeg"/><Relationship Id="rId10" Type="http://schemas.openxmlformats.org/officeDocument/2006/relationships/image" Target="../media/image732.jpeg"/><Relationship Id="rId31" Type="http://schemas.openxmlformats.org/officeDocument/2006/relationships/image" Target="../media/image753.jpeg"/><Relationship Id="rId44" Type="http://schemas.openxmlformats.org/officeDocument/2006/relationships/image" Target="../media/image766.jpeg"/><Relationship Id="rId52" Type="http://schemas.openxmlformats.org/officeDocument/2006/relationships/image" Target="../media/image774.jpeg"/><Relationship Id="rId60" Type="http://schemas.openxmlformats.org/officeDocument/2006/relationships/image" Target="../media/image782.jpeg"/><Relationship Id="rId65" Type="http://schemas.openxmlformats.org/officeDocument/2006/relationships/image" Target="../media/image787.jpeg"/><Relationship Id="rId73" Type="http://schemas.openxmlformats.org/officeDocument/2006/relationships/image" Target="../media/image795.jpeg"/><Relationship Id="rId78" Type="http://schemas.openxmlformats.org/officeDocument/2006/relationships/image" Target="../media/image800.jpeg"/><Relationship Id="rId81" Type="http://schemas.openxmlformats.org/officeDocument/2006/relationships/image" Target="../media/image803.jpeg"/><Relationship Id="rId4" Type="http://schemas.openxmlformats.org/officeDocument/2006/relationships/image" Target="../media/image726.jpeg"/><Relationship Id="rId9" Type="http://schemas.openxmlformats.org/officeDocument/2006/relationships/image" Target="../media/image731.jpeg"/><Relationship Id="rId13" Type="http://schemas.openxmlformats.org/officeDocument/2006/relationships/image" Target="../media/image735.jpeg"/><Relationship Id="rId18" Type="http://schemas.openxmlformats.org/officeDocument/2006/relationships/image" Target="../media/image740.jpeg"/><Relationship Id="rId39" Type="http://schemas.openxmlformats.org/officeDocument/2006/relationships/image" Target="../media/image761.jpeg"/><Relationship Id="rId34" Type="http://schemas.openxmlformats.org/officeDocument/2006/relationships/image" Target="../media/image756.jpeg"/><Relationship Id="rId50" Type="http://schemas.openxmlformats.org/officeDocument/2006/relationships/image" Target="../media/image772.jpeg"/><Relationship Id="rId55" Type="http://schemas.openxmlformats.org/officeDocument/2006/relationships/image" Target="../media/image777.jpeg"/><Relationship Id="rId76" Type="http://schemas.openxmlformats.org/officeDocument/2006/relationships/image" Target="../media/image798.jpeg"/><Relationship Id="rId7" Type="http://schemas.openxmlformats.org/officeDocument/2006/relationships/image" Target="../media/image729.jpeg"/><Relationship Id="rId71" Type="http://schemas.openxmlformats.org/officeDocument/2006/relationships/image" Target="../media/image793.jpeg"/><Relationship Id="rId2" Type="http://schemas.openxmlformats.org/officeDocument/2006/relationships/image" Target="../media/image724.jpeg"/><Relationship Id="rId29" Type="http://schemas.openxmlformats.org/officeDocument/2006/relationships/image" Target="../media/image751.jpeg"/><Relationship Id="rId24" Type="http://schemas.openxmlformats.org/officeDocument/2006/relationships/image" Target="../media/image746.png"/><Relationship Id="rId40" Type="http://schemas.openxmlformats.org/officeDocument/2006/relationships/image" Target="../media/image762.jpeg"/><Relationship Id="rId45" Type="http://schemas.openxmlformats.org/officeDocument/2006/relationships/image" Target="../media/image767.jpeg"/><Relationship Id="rId66" Type="http://schemas.openxmlformats.org/officeDocument/2006/relationships/image" Target="../media/image788.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292100</xdr:colOff>
      <xdr:row>132</xdr:row>
      <xdr:rowOff>665836</xdr:rowOff>
    </xdr:from>
    <xdr:to>
      <xdr:col>1</xdr:col>
      <xdr:colOff>697483</xdr:colOff>
      <xdr:row>133</xdr:row>
      <xdr:rowOff>618272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40367" y="92309036"/>
          <a:ext cx="405383" cy="646703"/>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193</xdr:row>
      <xdr:rowOff>0</xdr:rowOff>
    </xdr:from>
    <xdr:to>
      <xdr:col>1</xdr:col>
      <xdr:colOff>606241</xdr:colOff>
      <xdr:row>193</xdr:row>
      <xdr:rowOff>478</xdr:rowOff>
    </xdr:to>
    <xdr:pic>
      <xdr:nvPicPr>
        <xdr:cNvPr id="774" name="Picture 773">
          <a:extLst>
            <a:ext uri="{FF2B5EF4-FFF2-40B4-BE49-F238E27FC236}">
              <a16:creationId xmlns:a16="http://schemas.microsoft.com/office/drawing/2014/main" id="{2B4E9DDA-0AA8-A34D-82D8-921F5478DA26}"/>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927100" y="124436094"/>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200</xdr:row>
      <xdr:rowOff>0</xdr:rowOff>
    </xdr:from>
    <xdr:to>
      <xdr:col>1</xdr:col>
      <xdr:colOff>606241</xdr:colOff>
      <xdr:row>200</xdr:row>
      <xdr:rowOff>2719</xdr:rowOff>
    </xdr:to>
    <xdr:pic>
      <xdr:nvPicPr>
        <xdr:cNvPr id="783" name="Picture 782">
          <a:extLst>
            <a:ext uri="{FF2B5EF4-FFF2-40B4-BE49-F238E27FC236}">
              <a16:creationId xmlns:a16="http://schemas.microsoft.com/office/drawing/2014/main" id="{61461DB3-30A5-204B-A84B-33B5BF75FA34}"/>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927100" y="130153335"/>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3217</xdr:rowOff>
    </xdr:to>
    <xdr:pic>
      <xdr:nvPicPr>
        <xdr:cNvPr id="785" name="Picture 784">
          <a:extLst>
            <a:ext uri="{FF2B5EF4-FFF2-40B4-BE49-F238E27FC236}">
              <a16:creationId xmlns:a16="http://schemas.microsoft.com/office/drawing/2014/main" id="{2295B7C7-9B70-6D4E-85A6-7DA3B2D7C83A}"/>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27100" y="131423833"/>
          <a:ext cx="6062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233</xdr:row>
      <xdr:rowOff>0</xdr:rowOff>
    </xdr:from>
    <xdr:to>
      <xdr:col>1</xdr:col>
      <xdr:colOff>593540</xdr:colOff>
      <xdr:row>233</xdr:row>
      <xdr:rowOff>42</xdr:rowOff>
    </xdr:to>
    <xdr:pic>
      <xdr:nvPicPr>
        <xdr:cNvPr id="855" name="Picture 854">
          <a:extLst>
            <a:ext uri="{FF2B5EF4-FFF2-40B4-BE49-F238E27FC236}">
              <a16:creationId xmlns:a16="http://schemas.microsoft.com/office/drawing/2014/main" id="{568FB0ED-7D5A-704B-9978-1A7E6BE0541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27100" y="17587065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5332</xdr:rowOff>
    </xdr:to>
    <xdr:pic>
      <xdr:nvPicPr>
        <xdr:cNvPr id="860" name="Picture 859">
          <a:extLst>
            <a:ext uri="{FF2B5EF4-FFF2-40B4-BE49-F238E27FC236}">
              <a16:creationId xmlns:a16="http://schemas.microsoft.com/office/drawing/2014/main" id="{B5BDA29B-C6A4-B448-8E61-A4A15AD48102}"/>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927100" y="179050948"/>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7448</xdr:rowOff>
    </xdr:to>
    <xdr:pic>
      <xdr:nvPicPr>
        <xdr:cNvPr id="862" name="Picture 861">
          <a:extLst>
            <a:ext uri="{FF2B5EF4-FFF2-40B4-BE49-F238E27FC236}">
              <a16:creationId xmlns:a16="http://schemas.microsoft.com/office/drawing/2014/main" id="{D7432DB6-1535-9A43-A7D7-264F6F345658}"/>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927100" y="18032306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9564</xdr:rowOff>
    </xdr:to>
    <xdr:pic>
      <xdr:nvPicPr>
        <xdr:cNvPr id="864" name="Picture 863">
          <a:extLst>
            <a:ext uri="{FF2B5EF4-FFF2-40B4-BE49-F238E27FC236}">
              <a16:creationId xmlns:a16="http://schemas.microsoft.com/office/drawing/2014/main" id="{90BF14C5-7812-7C4C-9A9F-F50929C75E13}"/>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927100" y="18159518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11684</xdr:rowOff>
    </xdr:to>
    <xdr:pic>
      <xdr:nvPicPr>
        <xdr:cNvPr id="866" name="Picture 865">
          <a:extLst>
            <a:ext uri="{FF2B5EF4-FFF2-40B4-BE49-F238E27FC236}">
              <a16:creationId xmlns:a16="http://schemas.microsoft.com/office/drawing/2014/main" id="{8C7FCD45-5794-FD4E-B442-99DCE3AB1FA2}"/>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927100" y="182867300"/>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467139</xdr:colOff>
      <xdr:row>181</xdr:row>
      <xdr:rowOff>82828</xdr:rowOff>
    </xdr:from>
    <xdr:to>
      <xdr:col>1</xdr:col>
      <xdr:colOff>802240</xdr:colOff>
      <xdr:row>181</xdr:row>
      <xdr:rowOff>546055</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26"/>
        <a:stretch>
          <a:fillRect/>
        </a:stretch>
      </xdr:blipFill>
      <xdr:spPr>
        <a:xfrm>
          <a:off x="1419639" y="127510763"/>
          <a:ext cx="335101" cy="463227"/>
        </a:xfrm>
        <a:prstGeom prst="rect">
          <a:avLst/>
        </a:prstGeom>
      </xdr:spPr>
    </xdr:pic>
    <xdr:clientData/>
  </xdr:twoCellAnchor>
  <xdr:twoCellAnchor>
    <xdr:from>
      <xdr:col>1</xdr:col>
      <xdr:colOff>467139</xdr:colOff>
      <xdr:row>182</xdr:row>
      <xdr:rowOff>82827</xdr:rowOff>
    </xdr:from>
    <xdr:to>
      <xdr:col>1</xdr:col>
      <xdr:colOff>802240</xdr:colOff>
      <xdr:row>182</xdr:row>
      <xdr:rowOff>546054</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26"/>
        <a:stretch>
          <a:fillRect/>
        </a:stretch>
      </xdr:blipFill>
      <xdr:spPr>
        <a:xfrm>
          <a:off x="1419639" y="128214784"/>
          <a:ext cx="335101" cy="463227"/>
        </a:xfrm>
        <a:prstGeom prst="rect">
          <a:avLst/>
        </a:prstGeom>
      </xdr:spPr>
    </xdr:pic>
    <xdr:clientData/>
  </xdr:twoCellAnchor>
  <xdr:twoCellAnchor>
    <xdr:from>
      <xdr:col>1</xdr:col>
      <xdr:colOff>467139</xdr:colOff>
      <xdr:row>183</xdr:row>
      <xdr:rowOff>82828</xdr:rowOff>
    </xdr:from>
    <xdr:to>
      <xdr:col>1</xdr:col>
      <xdr:colOff>802240</xdr:colOff>
      <xdr:row>183</xdr:row>
      <xdr:rowOff>546055</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26"/>
        <a:stretch>
          <a:fillRect/>
        </a:stretch>
      </xdr:blipFill>
      <xdr:spPr>
        <a:xfrm>
          <a:off x="1419639" y="128918806"/>
          <a:ext cx="335101" cy="463227"/>
        </a:xfrm>
        <a:prstGeom prst="rect">
          <a:avLst/>
        </a:prstGeom>
      </xdr:spPr>
    </xdr:pic>
    <xdr:clientData/>
  </xdr:twoCellAnchor>
  <xdr:twoCellAnchor>
    <xdr:from>
      <xdr:col>1</xdr:col>
      <xdr:colOff>467139</xdr:colOff>
      <xdr:row>184</xdr:row>
      <xdr:rowOff>82827</xdr:rowOff>
    </xdr:from>
    <xdr:to>
      <xdr:col>1</xdr:col>
      <xdr:colOff>802239</xdr:colOff>
      <xdr:row>184</xdr:row>
      <xdr:rowOff>526342</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27"/>
        <a:stretch>
          <a:fillRect/>
        </a:stretch>
      </xdr:blipFill>
      <xdr:spPr>
        <a:xfrm>
          <a:off x="1419639" y="129622827"/>
          <a:ext cx="335100" cy="443515"/>
        </a:xfrm>
        <a:prstGeom prst="rect">
          <a:avLst/>
        </a:prstGeom>
      </xdr:spPr>
    </xdr:pic>
    <xdr:clientData/>
  </xdr:twoCellAnchor>
  <xdr:twoCellAnchor>
    <xdr:from>
      <xdr:col>1</xdr:col>
      <xdr:colOff>467139</xdr:colOff>
      <xdr:row>185</xdr:row>
      <xdr:rowOff>82826</xdr:rowOff>
    </xdr:from>
    <xdr:to>
      <xdr:col>1</xdr:col>
      <xdr:colOff>802239</xdr:colOff>
      <xdr:row>185</xdr:row>
      <xdr:rowOff>526341</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27"/>
        <a:stretch>
          <a:fillRect/>
        </a:stretch>
      </xdr:blipFill>
      <xdr:spPr>
        <a:xfrm>
          <a:off x="1419639" y="130326848"/>
          <a:ext cx="335100" cy="443515"/>
        </a:xfrm>
        <a:prstGeom prst="rect">
          <a:avLst/>
        </a:prstGeom>
      </xdr:spPr>
    </xdr:pic>
    <xdr:clientData/>
  </xdr:twoCellAnchor>
  <xdr:twoCellAnchor>
    <xdr:from>
      <xdr:col>1</xdr:col>
      <xdr:colOff>467139</xdr:colOff>
      <xdr:row>186</xdr:row>
      <xdr:rowOff>82827</xdr:rowOff>
    </xdr:from>
    <xdr:to>
      <xdr:col>1</xdr:col>
      <xdr:colOff>802239</xdr:colOff>
      <xdr:row>186</xdr:row>
      <xdr:rowOff>526342</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27"/>
        <a:stretch>
          <a:fillRect/>
        </a:stretch>
      </xdr:blipFill>
      <xdr:spPr>
        <a:xfrm>
          <a:off x="1419639" y="131030870"/>
          <a:ext cx="335100" cy="443515"/>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8"/>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8"/>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8"/>
        <a:stretch>
          <a:fillRect/>
        </a:stretch>
      </xdr:blipFill>
      <xdr:spPr>
        <a:xfrm>
          <a:off x="1419639" y="133142936"/>
          <a:ext cx="344956" cy="534870"/>
        </a:xfrm>
        <a:prstGeom prst="rect">
          <a:avLst/>
        </a:prstGeom>
      </xdr:spPr>
    </xdr:pic>
    <xdr:clientData/>
  </xdr:twoCellAnchor>
  <xdr:twoCellAnchor>
    <xdr:from>
      <xdr:col>1</xdr:col>
      <xdr:colOff>543339</xdr:colOff>
      <xdr:row>190</xdr:row>
      <xdr:rowOff>82828</xdr:rowOff>
    </xdr:from>
    <xdr:to>
      <xdr:col>1</xdr:col>
      <xdr:colOff>844392</xdr:colOff>
      <xdr:row>190</xdr:row>
      <xdr:rowOff>532743</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9"/>
        <a:stretch>
          <a:fillRect/>
        </a:stretch>
      </xdr:blipFill>
      <xdr:spPr>
        <a:xfrm>
          <a:off x="1495839" y="133846958"/>
          <a:ext cx="301053" cy="449915"/>
        </a:xfrm>
        <a:prstGeom prst="rect">
          <a:avLst/>
        </a:prstGeom>
      </xdr:spPr>
    </xdr:pic>
    <xdr:clientData/>
  </xdr:twoCellAnchor>
  <xdr:twoCellAnchor>
    <xdr:from>
      <xdr:col>1</xdr:col>
      <xdr:colOff>543339</xdr:colOff>
      <xdr:row>191</xdr:row>
      <xdr:rowOff>82828</xdr:rowOff>
    </xdr:from>
    <xdr:to>
      <xdr:col>1</xdr:col>
      <xdr:colOff>844392</xdr:colOff>
      <xdr:row>191</xdr:row>
      <xdr:rowOff>532743</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9"/>
        <a:stretch>
          <a:fillRect/>
        </a:stretch>
      </xdr:blipFill>
      <xdr:spPr>
        <a:xfrm>
          <a:off x="1495839" y="134550980"/>
          <a:ext cx="301053" cy="449915"/>
        </a:xfrm>
        <a:prstGeom prst="rect">
          <a:avLst/>
        </a:prstGeom>
      </xdr:spPr>
    </xdr:pic>
    <xdr:clientData/>
  </xdr:twoCellAnchor>
  <xdr:twoCellAnchor>
    <xdr:from>
      <xdr:col>1</xdr:col>
      <xdr:colOff>543339</xdr:colOff>
      <xdr:row>192</xdr:row>
      <xdr:rowOff>82828</xdr:rowOff>
    </xdr:from>
    <xdr:to>
      <xdr:col>1</xdr:col>
      <xdr:colOff>844392</xdr:colOff>
      <xdr:row>192</xdr:row>
      <xdr:rowOff>532743</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9"/>
        <a:stretch>
          <a:fillRect/>
        </a:stretch>
      </xdr:blipFill>
      <xdr:spPr>
        <a:xfrm>
          <a:off x="1495839" y="135255002"/>
          <a:ext cx="301053" cy="449915"/>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63"/>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64"/>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65"/>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66"/>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66"/>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67"/>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67"/>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8"/>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9"/>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70"/>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71"/>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72"/>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72"/>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73"/>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74"/>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74"/>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75"/>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75"/>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76"/>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77"/>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8"/>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8"/>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9"/>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80"/>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81"/>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82"/>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83"/>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84"/>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85"/>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84"/>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84"/>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86"/>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86"/>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86"/>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87"/>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8"/>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9"/>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90"/>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91"/>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91"/>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92"/>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92"/>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93"/>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93"/>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94"/>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95"/>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96"/>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97"/>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8"/>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9"/>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300"/>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301"/>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302"/>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303"/>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304"/>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305"/>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306"/>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307"/>
        <a:stretch>
          <a:fillRect/>
        </a:stretch>
      </xdr:blipFill>
      <xdr:spPr>
        <a:xfrm>
          <a:off x="1238482" y="271779977"/>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8"/>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9"/>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10"/>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11"/>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12"/>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13"/>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14"/>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15"/>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16"/>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17"/>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8"/>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9"/>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20"/>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20"/>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21"/>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22"/>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23"/>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24"/>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25"/>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26"/>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26"/>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27"/>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27"/>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8"/>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9"/>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30"/>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31"/>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32"/>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33"/>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34"/>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34"/>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35"/>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36"/>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37"/>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35"/>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9"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8"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400"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401"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402"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406"/>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406"/>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407"/>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407"/>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8"/>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8"/>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8"/>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9"/>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9"/>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10"/>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10"/>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10"/>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11"/>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11"/>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11"/>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12"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13"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14"/>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15"/>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16"/>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17"/>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17"/>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8"/>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9"/>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9"/>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20"/>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20"/>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20"/>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21"/>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22"/>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21"/>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22"/>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22"/>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23"/>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24"/>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24"/>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25"/>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26"/>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25"/>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25"/>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26"/>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27"/>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27"/>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8"/>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9"/>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30"/>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31"/>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31"/>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9"/>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32"/>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33"/>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34"/>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35"/>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36"/>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37"/>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8"/>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9"/>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40"/>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41"/>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42"/>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43"/>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44"/>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45"/>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800</xdr:row>
      <xdr:rowOff>19801</xdr:rowOff>
    </xdr:from>
    <xdr:to>
      <xdr:col>1</xdr:col>
      <xdr:colOff>655485</xdr:colOff>
      <xdr:row>801</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46"/>
        <a:stretch>
          <a:fillRect/>
        </a:stretch>
      </xdr:blipFill>
      <xdr:spPr>
        <a:xfrm>
          <a:off x="1106129" y="516691306"/>
          <a:ext cx="505270" cy="631587"/>
        </a:xfrm>
        <a:prstGeom prst="rect">
          <a:avLst/>
        </a:prstGeom>
      </xdr:spPr>
    </xdr:pic>
    <xdr:clientData/>
  </xdr:twoCellAnchor>
  <xdr:twoCellAnchor>
    <xdr:from>
      <xdr:col>1</xdr:col>
      <xdr:colOff>150215</xdr:colOff>
      <xdr:row>793</xdr:row>
      <xdr:rowOff>1</xdr:rowOff>
    </xdr:from>
    <xdr:to>
      <xdr:col>1</xdr:col>
      <xdr:colOff>600860</xdr:colOff>
      <xdr:row>794</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47"/>
        <a:stretch>
          <a:fillRect/>
        </a:stretch>
      </xdr:blipFill>
      <xdr:spPr>
        <a:xfrm>
          <a:off x="1106129" y="512178711"/>
          <a:ext cx="450645" cy="655008"/>
        </a:xfrm>
        <a:prstGeom prst="rect">
          <a:avLst/>
        </a:prstGeom>
      </xdr:spPr>
    </xdr:pic>
    <xdr:clientData/>
  </xdr:twoCellAnchor>
  <xdr:twoCellAnchor>
    <xdr:from>
      <xdr:col>1</xdr:col>
      <xdr:colOff>175173</xdr:colOff>
      <xdr:row>801</xdr:row>
      <xdr:rowOff>72365</xdr:rowOff>
    </xdr:from>
    <xdr:to>
      <xdr:col>1</xdr:col>
      <xdr:colOff>627701</xdr:colOff>
      <xdr:row>801</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8"/>
        <a:stretch>
          <a:fillRect/>
        </a:stretch>
      </xdr:blipFill>
      <xdr:spPr>
        <a:xfrm>
          <a:off x="1127673" y="567513887"/>
          <a:ext cx="452528" cy="600513"/>
        </a:xfrm>
        <a:prstGeom prst="rect">
          <a:avLst/>
        </a:prstGeom>
      </xdr:spPr>
    </xdr:pic>
    <xdr:clientData/>
  </xdr:twoCellAnchor>
  <xdr:twoCellAnchor>
    <xdr:from>
      <xdr:col>1</xdr:col>
      <xdr:colOff>168741</xdr:colOff>
      <xdr:row>802</xdr:row>
      <xdr:rowOff>72978</xdr:rowOff>
    </xdr:from>
    <xdr:to>
      <xdr:col>1</xdr:col>
      <xdr:colOff>621269</xdr:colOff>
      <xdr:row>802</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8"/>
        <a:stretch>
          <a:fillRect/>
        </a:stretch>
      </xdr:blipFill>
      <xdr:spPr>
        <a:xfrm>
          <a:off x="1121241" y="568218521"/>
          <a:ext cx="452528" cy="600513"/>
        </a:xfrm>
        <a:prstGeom prst="rect">
          <a:avLst/>
        </a:prstGeom>
      </xdr:spPr>
    </xdr:pic>
    <xdr:clientData/>
  </xdr:twoCellAnchor>
  <xdr:twoCellAnchor>
    <xdr:from>
      <xdr:col>1</xdr:col>
      <xdr:colOff>107106</xdr:colOff>
      <xdr:row>795</xdr:row>
      <xdr:rowOff>50293</xdr:rowOff>
    </xdr:from>
    <xdr:to>
      <xdr:col>1</xdr:col>
      <xdr:colOff>568391</xdr:colOff>
      <xdr:row>795</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9"/>
        <a:stretch>
          <a:fillRect/>
        </a:stretch>
      </xdr:blipFill>
      <xdr:spPr>
        <a:xfrm>
          <a:off x="1059606" y="563267684"/>
          <a:ext cx="461285" cy="625416"/>
        </a:xfrm>
        <a:prstGeom prst="rect">
          <a:avLst/>
        </a:prstGeom>
      </xdr:spPr>
    </xdr:pic>
    <xdr:clientData/>
  </xdr:twoCellAnchor>
  <xdr:twoCellAnchor>
    <xdr:from>
      <xdr:col>1</xdr:col>
      <xdr:colOff>155427</xdr:colOff>
      <xdr:row>796</xdr:row>
      <xdr:rowOff>69634</xdr:rowOff>
    </xdr:from>
    <xdr:to>
      <xdr:col>1</xdr:col>
      <xdr:colOff>663222</xdr:colOff>
      <xdr:row>796</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50"/>
        <a:stretch>
          <a:fillRect/>
        </a:stretch>
      </xdr:blipFill>
      <xdr:spPr>
        <a:xfrm>
          <a:off x="1107927" y="563991047"/>
          <a:ext cx="507795" cy="590970"/>
        </a:xfrm>
        <a:prstGeom prst="rect">
          <a:avLst/>
        </a:prstGeom>
      </xdr:spPr>
    </xdr:pic>
    <xdr:clientData/>
  </xdr:twoCellAnchor>
  <xdr:twoCellAnchor>
    <xdr:from>
      <xdr:col>1</xdr:col>
      <xdr:colOff>155221</xdr:colOff>
      <xdr:row>797</xdr:row>
      <xdr:rowOff>28221</xdr:rowOff>
    </xdr:from>
    <xdr:to>
      <xdr:col>1</xdr:col>
      <xdr:colOff>620887</xdr:colOff>
      <xdr:row>797</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51"/>
        <a:stretch>
          <a:fillRect/>
        </a:stretch>
      </xdr:blipFill>
      <xdr:spPr>
        <a:xfrm>
          <a:off x="1114777" y="509298221"/>
          <a:ext cx="465666" cy="592667"/>
        </a:xfrm>
        <a:prstGeom prst="rect">
          <a:avLst/>
        </a:prstGeom>
      </xdr:spPr>
    </xdr:pic>
    <xdr:clientData/>
  </xdr:twoCellAnchor>
  <xdr:twoCellAnchor>
    <xdr:from>
      <xdr:col>1</xdr:col>
      <xdr:colOff>159926</xdr:colOff>
      <xdr:row>798</xdr:row>
      <xdr:rowOff>83438</xdr:rowOff>
    </xdr:from>
    <xdr:to>
      <xdr:col>1</xdr:col>
      <xdr:colOff>663222</xdr:colOff>
      <xdr:row>798</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52"/>
        <a:stretch>
          <a:fillRect/>
        </a:stretch>
      </xdr:blipFill>
      <xdr:spPr>
        <a:xfrm>
          <a:off x="1112426" y="565412895"/>
          <a:ext cx="503296" cy="592667"/>
        </a:xfrm>
        <a:prstGeom prst="rect">
          <a:avLst/>
        </a:prstGeom>
      </xdr:spPr>
    </xdr:pic>
    <xdr:clientData/>
  </xdr:twoCellAnchor>
  <xdr:twoCellAnchor>
    <xdr:from>
      <xdr:col>1</xdr:col>
      <xdr:colOff>254000</xdr:colOff>
      <xdr:row>814</xdr:row>
      <xdr:rowOff>33868</xdr:rowOff>
    </xdr:from>
    <xdr:to>
      <xdr:col>1</xdr:col>
      <xdr:colOff>762000</xdr:colOff>
      <xdr:row>815</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53"/>
        <a:stretch>
          <a:fillRect/>
        </a:stretch>
      </xdr:blipFill>
      <xdr:spPr>
        <a:xfrm>
          <a:off x="1202267" y="527033068"/>
          <a:ext cx="508000" cy="614842"/>
        </a:xfrm>
        <a:prstGeom prst="rect">
          <a:avLst/>
        </a:prstGeom>
      </xdr:spPr>
    </xdr:pic>
    <xdr:clientData/>
  </xdr:twoCellAnchor>
  <xdr:twoCellAnchor>
    <xdr:from>
      <xdr:col>1</xdr:col>
      <xdr:colOff>220133</xdr:colOff>
      <xdr:row>815</xdr:row>
      <xdr:rowOff>33866</xdr:rowOff>
    </xdr:from>
    <xdr:to>
      <xdr:col>1</xdr:col>
      <xdr:colOff>694266</xdr:colOff>
      <xdr:row>815</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54"/>
        <a:stretch>
          <a:fillRect/>
        </a:stretch>
      </xdr:blipFill>
      <xdr:spPr>
        <a:xfrm>
          <a:off x="1168400" y="527676533"/>
          <a:ext cx="474133" cy="608127"/>
        </a:xfrm>
        <a:prstGeom prst="rect">
          <a:avLst/>
        </a:prstGeom>
      </xdr:spPr>
    </xdr:pic>
    <xdr:clientData/>
  </xdr:twoCellAnchor>
  <xdr:twoCellAnchor>
    <xdr:from>
      <xdr:col>1</xdr:col>
      <xdr:colOff>186267</xdr:colOff>
      <xdr:row>816</xdr:row>
      <xdr:rowOff>16933</xdr:rowOff>
    </xdr:from>
    <xdr:to>
      <xdr:col>1</xdr:col>
      <xdr:colOff>660400</xdr:colOff>
      <xdr:row>817</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55"/>
        <a:stretch>
          <a:fillRect/>
        </a:stretch>
      </xdr:blipFill>
      <xdr:spPr>
        <a:xfrm>
          <a:off x="1134534" y="528303066"/>
          <a:ext cx="474133" cy="646545"/>
        </a:xfrm>
        <a:prstGeom prst="rect">
          <a:avLst/>
        </a:prstGeom>
      </xdr:spPr>
    </xdr:pic>
    <xdr:clientData/>
  </xdr:twoCellAnchor>
  <xdr:twoCellAnchor>
    <xdr:from>
      <xdr:col>1</xdr:col>
      <xdr:colOff>135464</xdr:colOff>
      <xdr:row>817</xdr:row>
      <xdr:rowOff>0</xdr:rowOff>
    </xdr:from>
    <xdr:to>
      <xdr:col>1</xdr:col>
      <xdr:colOff>609597</xdr:colOff>
      <xdr:row>818</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55"/>
        <a:stretch>
          <a:fillRect/>
        </a:stretch>
      </xdr:blipFill>
      <xdr:spPr>
        <a:xfrm>
          <a:off x="1083731" y="528929600"/>
          <a:ext cx="474133" cy="646545"/>
        </a:xfrm>
        <a:prstGeom prst="rect">
          <a:avLst/>
        </a:prstGeom>
      </xdr:spPr>
    </xdr:pic>
    <xdr:clientData/>
  </xdr:twoCellAnchor>
  <xdr:twoCellAnchor>
    <xdr:from>
      <xdr:col>1</xdr:col>
      <xdr:colOff>135464</xdr:colOff>
      <xdr:row>818</xdr:row>
      <xdr:rowOff>0</xdr:rowOff>
    </xdr:from>
    <xdr:to>
      <xdr:col>1</xdr:col>
      <xdr:colOff>609597</xdr:colOff>
      <xdr:row>819</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55"/>
        <a:stretch>
          <a:fillRect/>
        </a:stretch>
      </xdr:blipFill>
      <xdr:spPr>
        <a:xfrm>
          <a:off x="1083731" y="529573067"/>
          <a:ext cx="474133" cy="646545"/>
        </a:xfrm>
        <a:prstGeom prst="rect">
          <a:avLst/>
        </a:prstGeom>
      </xdr:spPr>
    </xdr:pic>
    <xdr:clientData/>
  </xdr:twoCellAnchor>
  <xdr:twoCellAnchor>
    <xdr:from>
      <xdr:col>1</xdr:col>
      <xdr:colOff>101600</xdr:colOff>
      <xdr:row>819</xdr:row>
      <xdr:rowOff>16933</xdr:rowOff>
    </xdr:from>
    <xdr:to>
      <xdr:col>1</xdr:col>
      <xdr:colOff>643466</xdr:colOff>
      <xdr:row>820</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56"/>
        <a:stretch>
          <a:fillRect/>
        </a:stretch>
      </xdr:blipFill>
      <xdr:spPr>
        <a:xfrm>
          <a:off x="1049867" y="530233466"/>
          <a:ext cx="541866" cy="632177"/>
        </a:xfrm>
        <a:prstGeom prst="rect">
          <a:avLst/>
        </a:prstGeom>
      </xdr:spPr>
    </xdr:pic>
    <xdr:clientData/>
  </xdr:twoCellAnchor>
  <xdr:twoCellAnchor>
    <xdr:from>
      <xdr:col>1</xdr:col>
      <xdr:colOff>118533</xdr:colOff>
      <xdr:row>819</xdr:row>
      <xdr:rowOff>643466</xdr:rowOff>
    </xdr:from>
    <xdr:to>
      <xdr:col>1</xdr:col>
      <xdr:colOff>660399</xdr:colOff>
      <xdr:row>820</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56"/>
        <a:stretch>
          <a:fillRect/>
        </a:stretch>
      </xdr:blipFill>
      <xdr:spPr>
        <a:xfrm>
          <a:off x="1066800" y="530859999"/>
          <a:ext cx="541866" cy="632177"/>
        </a:xfrm>
        <a:prstGeom prst="rect">
          <a:avLst/>
        </a:prstGeom>
      </xdr:spPr>
    </xdr:pic>
    <xdr:clientData/>
  </xdr:twoCellAnchor>
  <xdr:twoCellAnchor>
    <xdr:from>
      <xdr:col>1</xdr:col>
      <xdr:colOff>118533</xdr:colOff>
      <xdr:row>821</xdr:row>
      <xdr:rowOff>21165</xdr:rowOff>
    </xdr:from>
    <xdr:to>
      <xdr:col>1</xdr:col>
      <xdr:colOff>626533</xdr:colOff>
      <xdr:row>821</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56"/>
        <a:stretch>
          <a:fillRect/>
        </a:stretch>
      </xdr:blipFill>
      <xdr:spPr>
        <a:xfrm>
          <a:off x="1066800" y="531524632"/>
          <a:ext cx="508000" cy="616479"/>
        </a:xfrm>
        <a:prstGeom prst="rect">
          <a:avLst/>
        </a:prstGeom>
      </xdr:spPr>
    </xdr:pic>
    <xdr:clientData/>
  </xdr:twoCellAnchor>
  <xdr:twoCellAnchor>
    <xdr:from>
      <xdr:col>1</xdr:col>
      <xdr:colOff>169334</xdr:colOff>
      <xdr:row>822</xdr:row>
      <xdr:rowOff>33867</xdr:rowOff>
    </xdr:from>
    <xdr:to>
      <xdr:col>1</xdr:col>
      <xdr:colOff>597123</xdr:colOff>
      <xdr:row>823</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57"/>
        <a:stretch>
          <a:fillRect/>
        </a:stretch>
      </xdr:blipFill>
      <xdr:spPr>
        <a:xfrm>
          <a:off x="1117601" y="532180800"/>
          <a:ext cx="427789" cy="609600"/>
        </a:xfrm>
        <a:prstGeom prst="rect">
          <a:avLst/>
        </a:prstGeom>
      </xdr:spPr>
    </xdr:pic>
    <xdr:clientData/>
  </xdr:twoCellAnchor>
  <xdr:twoCellAnchor>
    <xdr:from>
      <xdr:col>1</xdr:col>
      <xdr:colOff>203201</xdr:colOff>
      <xdr:row>823</xdr:row>
      <xdr:rowOff>16933</xdr:rowOff>
    </xdr:from>
    <xdr:to>
      <xdr:col>1</xdr:col>
      <xdr:colOff>630990</xdr:colOff>
      <xdr:row>823</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57"/>
        <a:stretch>
          <a:fillRect/>
        </a:stretch>
      </xdr:blipFill>
      <xdr:spPr>
        <a:xfrm>
          <a:off x="1151468" y="532807333"/>
          <a:ext cx="427789" cy="609600"/>
        </a:xfrm>
        <a:prstGeom prst="rect">
          <a:avLst/>
        </a:prstGeom>
      </xdr:spPr>
    </xdr:pic>
    <xdr:clientData/>
  </xdr:twoCellAnchor>
  <xdr:twoCellAnchor>
    <xdr:from>
      <xdr:col>1</xdr:col>
      <xdr:colOff>220132</xdr:colOff>
      <xdr:row>824</xdr:row>
      <xdr:rowOff>33867</xdr:rowOff>
    </xdr:from>
    <xdr:to>
      <xdr:col>1</xdr:col>
      <xdr:colOff>672077</xdr:colOff>
      <xdr:row>825</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8"/>
        <a:stretch>
          <a:fillRect/>
        </a:stretch>
      </xdr:blipFill>
      <xdr:spPr>
        <a:xfrm>
          <a:off x="1168399" y="533467734"/>
          <a:ext cx="451945" cy="609600"/>
        </a:xfrm>
        <a:prstGeom prst="rect">
          <a:avLst/>
        </a:prstGeom>
      </xdr:spPr>
    </xdr:pic>
    <xdr:clientData/>
  </xdr:twoCellAnchor>
  <xdr:twoCellAnchor>
    <xdr:from>
      <xdr:col>1</xdr:col>
      <xdr:colOff>220132</xdr:colOff>
      <xdr:row>825</xdr:row>
      <xdr:rowOff>16933</xdr:rowOff>
    </xdr:from>
    <xdr:to>
      <xdr:col>1</xdr:col>
      <xdr:colOff>672077</xdr:colOff>
      <xdr:row>825</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8"/>
        <a:stretch>
          <a:fillRect/>
        </a:stretch>
      </xdr:blipFill>
      <xdr:spPr>
        <a:xfrm>
          <a:off x="1168399" y="534094266"/>
          <a:ext cx="451945" cy="609600"/>
        </a:xfrm>
        <a:prstGeom prst="rect">
          <a:avLst/>
        </a:prstGeom>
      </xdr:spPr>
    </xdr:pic>
    <xdr:clientData/>
  </xdr:twoCellAnchor>
  <xdr:twoCellAnchor>
    <xdr:from>
      <xdr:col>1</xdr:col>
      <xdr:colOff>237065</xdr:colOff>
      <xdr:row>826</xdr:row>
      <xdr:rowOff>16933</xdr:rowOff>
    </xdr:from>
    <xdr:to>
      <xdr:col>1</xdr:col>
      <xdr:colOff>689010</xdr:colOff>
      <xdr:row>826</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8"/>
        <a:stretch>
          <a:fillRect/>
        </a:stretch>
      </xdr:blipFill>
      <xdr:spPr>
        <a:xfrm>
          <a:off x="1185332" y="534737733"/>
          <a:ext cx="451945" cy="609600"/>
        </a:xfrm>
        <a:prstGeom prst="rect">
          <a:avLst/>
        </a:prstGeom>
      </xdr:spPr>
    </xdr:pic>
    <xdr:clientData/>
  </xdr:twoCellAnchor>
  <xdr:twoCellAnchor>
    <xdr:from>
      <xdr:col>1</xdr:col>
      <xdr:colOff>203201</xdr:colOff>
      <xdr:row>827</xdr:row>
      <xdr:rowOff>16934</xdr:rowOff>
    </xdr:from>
    <xdr:to>
      <xdr:col>1</xdr:col>
      <xdr:colOff>660401</xdr:colOff>
      <xdr:row>827</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9"/>
        <a:stretch>
          <a:fillRect/>
        </a:stretch>
      </xdr:blipFill>
      <xdr:spPr>
        <a:xfrm>
          <a:off x="1151468" y="535381201"/>
          <a:ext cx="457200" cy="623454"/>
        </a:xfrm>
        <a:prstGeom prst="rect">
          <a:avLst/>
        </a:prstGeom>
      </xdr:spPr>
    </xdr:pic>
    <xdr:clientData/>
  </xdr:twoCellAnchor>
  <xdr:twoCellAnchor>
    <xdr:from>
      <xdr:col>1</xdr:col>
      <xdr:colOff>186266</xdr:colOff>
      <xdr:row>828</xdr:row>
      <xdr:rowOff>19690</xdr:rowOff>
    </xdr:from>
    <xdr:to>
      <xdr:col>1</xdr:col>
      <xdr:colOff>609600</xdr:colOff>
      <xdr:row>828</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60"/>
        <a:stretch>
          <a:fillRect/>
        </a:stretch>
      </xdr:blipFill>
      <xdr:spPr>
        <a:xfrm>
          <a:off x="1134533" y="536027423"/>
          <a:ext cx="423334" cy="600544"/>
        </a:xfrm>
        <a:prstGeom prst="rect">
          <a:avLst/>
        </a:prstGeom>
      </xdr:spPr>
    </xdr:pic>
    <xdr:clientData/>
  </xdr:twoCellAnchor>
  <xdr:twoCellAnchor>
    <xdr:from>
      <xdr:col>1</xdr:col>
      <xdr:colOff>203199</xdr:colOff>
      <xdr:row>829</xdr:row>
      <xdr:rowOff>36623</xdr:rowOff>
    </xdr:from>
    <xdr:to>
      <xdr:col>1</xdr:col>
      <xdr:colOff>626533</xdr:colOff>
      <xdr:row>829</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60"/>
        <a:stretch>
          <a:fillRect/>
        </a:stretch>
      </xdr:blipFill>
      <xdr:spPr>
        <a:xfrm>
          <a:off x="1151466" y="536687823"/>
          <a:ext cx="423334" cy="600544"/>
        </a:xfrm>
        <a:prstGeom prst="rect">
          <a:avLst/>
        </a:prstGeom>
      </xdr:spPr>
    </xdr:pic>
    <xdr:clientData/>
  </xdr:twoCellAnchor>
  <xdr:twoCellAnchor>
    <xdr:from>
      <xdr:col>1</xdr:col>
      <xdr:colOff>203199</xdr:colOff>
      <xdr:row>830</xdr:row>
      <xdr:rowOff>19689</xdr:rowOff>
    </xdr:from>
    <xdr:to>
      <xdr:col>1</xdr:col>
      <xdr:colOff>626533</xdr:colOff>
      <xdr:row>830</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60"/>
        <a:stretch>
          <a:fillRect/>
        </a:stretch>
      </xdr:blipFill>
      <xdr:spPr>
        <a:xfrm>
          <a:off x="1151466" y="537314356"/>
          <a:ext cx="423334" cy="600544"/>
        </a:xfrm>
        <a:prstGeom prst="rect">
          <a:avLst/>
        </a:prstGeom>
      </xdr:spPr>
    </xdr:pic>
    <xdr:clientData/>
  </xdr:twoCellAnchor>
  <xdr:twoCellAnchor>
    <xdr:from>
      <xdr:col>1</xdr:col>
      <xdr:colOff>220133</xdr:colOff>
      <xdr:row>831</xdr:row>
      <xdr:rowOff>30890</xdr:rowOff>
    </xdr:from>
    <xdr:to>
      <xdr:col>1</xdr:col>
      <xdr:colOff>648669</xdr:colOff>
      <xdr:row>831</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61"/>
        <a:stretch>
          <a:fillRect/>
        </a:stretch>
      </xdr:blipFill>
      <xdr:spPr>
        <a:xfrm>
          <a:off x="1176122" y="582870176"/>
          <a:ext cx="428536" cy="632022"/>
        </a:xfrm>
        <a:prstGeom prst="rect">
          <a:avLst/>
        </a:prstGeom>
      </xdr:spPr>
    </xdr:pic>
    <xdr:clientData/>
  </xdr:twoCellAnchor>
  <xdr:twoCellAnchor>
    <xdr:from>
      <xdr:col>1</xdr:col>
      <xdr:colOff>237066</xdr:colOff>
      <xdr:row>832</xdr:row>
      <xdr:rowOff>41868</xdr:rowOff>
    </xdr:from>
    <xdr:to>
      <xdr:col>1</xdr:col>
      <xdr:colOff>698722</xdr:colOff>
      <xdr:row>832</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61"/>
        <a:stretch>
          <a:fillRect/>
        </a:stretch>
      </xdr:blipFill>
      <xdr:spPr>
        <a:xfrm>
          <a:off x="1193055" y="583578956"/>
          <a:ext cx="461656" cy="626533"/>
        </a:xfrm>
        <a:prstGeom prst="rect">
          <a:avLst/>
        </a:prstGeom>
      </xdr:spPr>
    </xdr:pic>
    <xdr:clientData/>
  </xdr:twoCellAnchor>
  <xdr:twoCellAnchor>
    <xdr:from>
      <xdr:col>1</xdr:col>
      <xdr:colOff>272981</xdr:colOff>
      <xdr:row>833</xdr:row>
      <xdr:rowOff>33867</xdr:rowOff>
    </xdr:from>
    <xdr:to>
      <xdr:col>1</xdr:col>
      <xdr:colOff>730181</xdr:colOff>
      <xdr:row>834</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62"/>
        <a:stretch>
          <a:fillRect/>
        </a:stretch>
      </xdr:blipFill>
      <xdr:spPr>
        <a:xfrm>
          <a:off x="1228970" y="584268757"/>
          <a:ext cx="457200" cy="663936"/>
        </a:xfrm>
        <a:prstGeom prst="rect">
          <a:avLst/>
        </a:prstGeom>
      </xdr:spPr>
    </xdr:pic>
    <xdr:clientData/>
  </xdr:twoCellAnchor>
  <xdr:twoCellAnchor>
    <xdr:from>
      <xdr:col>1</xdr:col>
      <xdr:colOff>237067</xdr:colOff>
      <xdr:row>834</xdr:row>
      <xdr:rowOff>12934</xdr:rowOff>
    </xdr:from>
    <xdr:to>
      <xdr:col>1</xdr:col>
      <xdr:colOff>694267</xdr:colOff>
      <xdr:row>834</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62"/>
        <a:stretch>
          <a:fillRect/>
        </a:stretch>
      </xdr:blipFill>
      <xdr:spPr>
        <a:xfrm>
          <a:off x="1193056" y="584945626"/>
          <a:ext cx="457200" cy="663936"/>
        </a:xfrm>
        <a:prstGeom prst="rect">
          <a:avLst/>
        </a:prstGeom>
      </xdr:spPr>
    </xdr:pic>
    <xdr:clientData/>
  </xdr:twoCellAnchor>
  <xdr:twoCellAnchor>
    <xdr:from>
      <xdr:col>1</xdr:col>
      <xdr:colOff>247023</xdr:colOff>
      <xdr:row>835</xdr:row>
      <xdr:rowOff>22889</xdr:rowOff>
    </xdr:from>
    <xdr:to>
      <xdr:col>1</xdr:col>
      <xdr:colOff>704223</xdr:colOff>
      <xdr:row>835</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62"/>
        <a:stretch>
          <a:fillRect/>
        </a:stretch>
      </xdr:blipFill>
      <xdr:spPr>
        <a:xfrm>
          <a:off x="1203012" y="585653384"/>
          <a:ext cx="457200" cy="663935"/>
        </a:xfrm>
        <a:prstGeom prst="rect">
          <a:avLst/>
        </a:prstGeom>
      </xdr:spPr>
    </xdr:pic>
    <xdr:clientData/>
  </xdr:twoCellAnchor>
  <xdr:twoCellAnchor>
    <xdr:from>
      <xdr:col>1</xdr:col>
      <xdr:colOff>266933</xdr:colOff>
      <xdr:row>836</xdr:row>
      <xdr:rowOff>51824</xdr:rowOff>
    </xdr:from>
    <xdr:to>
      <xdr:col>1</xdr:col>
      <xdr:colOff>724133</xdr:colOff>
      <xdr:row>836</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62"/>
        <a:stretch>
          <a:fillRect/>
        </a:stretch>
      </xdr:blipFill>
      <xdr:spPr>
        <a:xfrm>
          <a:off x="1222922" y="586380121"/>
          <a:ext cx="457200" cy="609600"/>
        </a:xfrm>
        <a:prstGeom prst="rect">
          <a:avLst/>
        </a:prstGeom>
      </xdr:spPr>
    </xdr:pic>
    <xdr:clientData/>
  </xdr:twoCellAnchor>
  <xdr:twoCellAnchor>
    <xdr:from>
      <xdr:col>1</xdr:col>
      <xdr:colOff>203199</xdr:colOff>
      <xdr:row>837</xdr:row>
      <xdr:rowOff>16934</xdr:rowOff>
    </xdr:from>
    <xdr:to>
      <xdr:col>1</xdr:col>
      <xdr:colOff>660400</xdr:colOff>
      <xdr:row>838</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63"/>
        <a:stretch>
          <a:fillRect/>
        </a:stretch>
      </xdr:blipFill>
      <xdr:spPr>
        <a:xfrm>
          <a:off x="1151466" y="541815867"/>
          <a:ext cx="457201" cy="627323"/>
        </a:xfrm>
        <a:prstGeom prst="rect">
          <a:avLst/>
        </a:prstGeom>
      </xdr:spPr>
    </xdr:pic>
    <xdr:clientData/>
  </xdr:twoCellAnchor>
  <xdr:twoCellAnchor>
    <xdr:from>
      <xdr:col>1</xdr:col>
      <xdr:colOff>203200</xdr:colOff>
      <xdr:row>838</xdr:row>
      <xdr:rowOff>33866</xdr:rowOff>
    </xdr:from>
    <xdr:to>
      <xdr:col>1</xdr:col>
      <xdr:colOff>660401</xdr:colOff>
      <xdr:row>839</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63"/>
        <a:stretch>
          <a:fillRect/>
        </a:stretch>
      </xdr:blipFill>
      <xdr:spPr>
        <a:xfrm>
          <a:off x="1151467" y="542476266"/>
          <a:ext cx="457201" cy="627323"/>
        </a:xfrm>
        <a:prstGeom prst="rect">
          <a:avLst/>
        </a:prstGeom>
      </xdr:spPr>
    </xdr:pic>
    <xdr:clientData/>
  </xdr:twoCellAnchor>
  <xdr:twoCellAnchor>
    <xdr:from>
      <xdr:col>1</xdr:col>
      <xdr:colOff>169334</xdr:colOff>
      <xdr:row>839</xdr:row>
      <xdr:rowOff>50800</xdr:rowOff>
    </xdr:from>
    <xdr:to>
      <xdr:col>1</xdr:col>
      <xdr:colOff>626534</xdr:colOff>
      <xdr:row>840</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64"/>
        <a:stretch>
          <a:fillRect/>
        </a:stretch>
      </xdr:blipFill>
      <xdr:spPr>
        <a:xfrm>
          <a:off x="1117601" y="543136667"/>
          <a:ext cx="457200" cy="595423"/>
        </a:xfrm>
        <a:prstGeom prst="rect">
          <a:avLst/>
        </a:prstGeom>
      </xdr:spPr>
    </xdr:pic>
    <xdr:clientData/>
  </xdr:twoCellAnchor>
  <xdr:twoCellAnchor>
    <xdr:from>
      <xdr:col>1</xdr:col>
      <xdr:colOff>169334</xdr:colOff>
      <xdr:row>840</xdr:row>
      <xdr:rowOff>33867</xdr:rowOff>
    </xdr:from>
    <xdr:to>
      <xdr:col>1</xdr:col>
      <xdr:colOff>626534</xdr:colOff>
      <xdr:row>840</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64"/>
        <a:stretch>
          <a:fillRect/>
        </a:stretch>
      </xdr:blipFill>
      <xdr:spPr>
        <a:xfrm>
          <a:off x="1117601" y="543763200"/>
          <a:ext cx="457200" cy="595423"/>
        </a:xfrm>
        <a:prstGeom prst="rect">
          <a:avLst/>
        </a:prstGeom>
      </xdr:spPr>
    </xdr:pic>
    <xdr:clientData/>
  </xdr:twoCellAnchor>
  <xdr:twoCellAnchor>
    <xdr:from>
      <xdr:col>1</xdr:col>
      <xdr:colOff>186267</xdr:colOff>
      <xdr:row>841</xdr:row>
      <xdr:rowOff>10764</xdr:rowOff>
    </xdr:from>
    <xdr:to>
      <xdr:col>1</xdr:col>
      <xdr:colOff>659961</xdr:colOff>
      <xdr:row>841</xdr:row>
      <xdr:rowOff>613475</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65"/>
        <a:stretch>
          <a:fillRect/>
        </a:stretch>
      </xdr:blipFill>
      <xdr:spPr>
        <a:xfrm>
          <a:off x="1144148" y="537220764"/>
          <a:ext cx="473694" cy="602711"/>
        </a:xfrm>
        <a:prstGeom prst="rect">
          <a:avLst/>
        </a:prstGeom>
      </xdr:spPr>
    </xdr:pic>
    <xdr:clientData/>
  </xdr:twoCellAnchor>
  <xdr:twoCellAnchor>
    <xdr:from>
      <xdr:col>1</xdr:col>
      <xdr:colOff>186266</xdr:colOff>
      <xdr:row>842</xdr:row>
      <xdr:rowOff>56696</xdr:rowOff>
    </xdr:from>
    <xdr:to>
      <xdr:col>1</xdr:col>
      <xdr:colOff>623661</xdr:colOff>
      <xdr:row>842</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65"/>
        <a:stretch>
          <a:fillRect/>
        </a:stretch>
      </xdr:blipFill>
      <xdr:spPr>
        <a:xfrm>
          <a:off x="1138766" y="595006339"/>
          <a:ext cx="437395" cy="614606"/>
        </a:xfrm>
        <a:prstGeom prst="rect">
          <a:avLst/>
        </a:prstGeom>
      </xdr:spPr>
    </xdr:pic>
    <xdr:clientData/>
  </xdr:twoCellAnchor>
  <xdr:twoCellAnchor>
    <xdr:from>
      <xdr:col>1</xdr:col>
      <xdr:colOff>182966</xdr:colOff>
      <xdr:row>844</xdr:row>
      <xdr:rowOff>21525</xdr:rowOff>
    </xdr:from>
    <xdr:to>
      <xdr:col>1</xdr:col>
      <xdr:colOff>656525</xdr:colOff>
      <xdr:row>845</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66"/>
        <a:stretch>
          <a:fillRect/>
        </a:stretch>
      </xdr:blipFill>
      <xdr:spPr>
        <a:xfrm>
          <a:off x="1140847" y="539136525"/>
          <a:ext cx="473559" cy="620732"/>
        </a:xfrm>
        <a:prstGeom prst="rect">
          <a:avLst/>
        </a:prstGeom>
      </xdr:spPr>
    </xdr:pic>
    <xdr:clientData/>
  </xdr:twoCellAnchor>
  <xdr:twoCellAnchor>
    <xdr:from>
      <xdr:col>1</xdr:col>
      <xdr:colOff>182966</xdr:colOff>
      <xdr:row>845</xdr:row>
      <xdr:rowOff>21524</xdr:rowOff>
    </xdr:from>
    <xdr:to>
      <xdr:col>1</xdr:col>
      <xdr:colOff>635000</xdr:colOff>
      <xdr:row>845</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67"/>
        <a:stretch>
          <a:fillRect/>
        </a:stretch>
      </xdr:blipFill>
      <xdr:spPr>
        <a:xfrm>
          <a:off x="1140847" y="539771524"/>
          <a:ext cx="452034" cy="586683"/>
        </a:xfrm>
        <a:prstGeom prst="rect">
          <a:avLst/>
        </a:prstGeom>
      </xdr:spPr>
    </xdr:pic>
    <xdr:clientData/>
  </xdr:twoCellAnchor>
  <xdr:twoCellAnchor>
    <xdr:from>
      <xdr:col>1</xdr:col>
      <xdr:colOff>150679</xdr:colOff>
      <xdr:row>846</xdr:row>
      <xdr:rowOff>43052</xdr:rowOff>
    </xdr:from>
    <xdr:to>
      <xdr:col>1</xdr:col>
      <xdr:colOff>602713</xdr:colOff>
      <xdr:row>846</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67"/>
        <a:stretch>
          <a:fillRect/>
        </a:stretch>
      </xdr:blipFill>
      <xdr:spPr>
        <a:xfrm>
          <a:off x="1108560" y="540428052"/>
          <a:ext cx="452034" cy="586683"/>
        </a:xfrm>
        <a:prstGeom prst="rect">
          <a:avLst/>
        </a:prstGeom>
      </xdr:spPr>
    </xdr:pic>
    <xdr:clientData/>
  </xdr:twoCellAnchor>
  <xdr:twoCellAnchor>
    <xdr:from>
      <xdr:col>1</xdr:col>
      <xdr:colOff>209340</xdr:colOff>
      <xdr:row>849</xdr:row>
      <xdr:rowOff>27912</xdr:rowOff>
    </xdr:from>
    <xdr:to>
      <xdr:col>1</xdr:col>
      <xdr:colOff>655932</xdr:colOff>
      <xdr:row>849</xdr:row>
      <xdr:rowOff>598029</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8"/>
        <a:stretch>
          <a:fillRect/>
        </a:stretch>
      </xdr:blipFill>
      <xdr:spPr>
        <a:xfrm>
          <a:off x="1158351" y="548277143"/>
          <a:ext cx="446592" cy="570117"/>
        </a:xfrm>
        <a:prstGeom prst="rect">
          <a:avLst/>
        </a:prstGeom>
      </xdr:spPr>
    </xdr:pic>
    <xdr:clientData/>
  </xdr:twoCellAnchor>
  <xdr:twoCellAnchor>
    <xdr:from>
      <xdr:col>1</xdr:col>
      <xdr:colOff>209340</xdr:colOff>
      <xdr:row>850</xdr:row>
      <xdr:rowOff>27912</xdr:rowOff>
    </xdr:from>
    <xdr:to>
      <xdr:col>1</xdr:col>
      <xdr:colOff>655932</xdr:colOff>
      <xdr:row>850</xdr:row>
      <xdr:rowOff>598029</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8"/>
        <a:stretch>
          <a:fillRect/>
        </a:stretch>
      </xdr:blipFill>
      <xdr:spPr>
        <a:xfrm>
          <a:off x="1158351" y="548919121"/>
          <a:ext cx="446592" cy="570117"/>
        </a:xfrm>
        <a:prstGeom prst="rect">
          <a:avLst/>
        </a:prstGeom>
      </xdr:spPr>
    </xdr:pic>
    <xdr:clientData/>
  </xdr:twoCellAnchor>
  <xdr:twoCellAnchor>
    <xdr:from>
      <xdr:col>1</xdr:col>
      <xdr:colOff>266715</xdr:colOff>
      <xdr:row>852</xdr:row>
      <xdr:rowOff>79084</xdr:rowOff>
    </xdr:from>
    <xdr:to>
      <xdr:col>1</xdr:col>
      <xdr:colOff>721490</xdr:colOff>
      <xdr:row>852</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9"/>
        <a:stretch>
          <a:fillRect/>
        </a:stretch>
      </xdr:blipFill>
      <xdr:spPr>
        <a:xfrm>
          <a:off x="1221929" y="594916691"/>
          <a:ext cx="454775" cy="586154"/>
        </a:xfrm>
        <a:prstGeom prst="rect">
          <a:avLst/>
        </a:prstGeom>
      </xdr:spPr>
    </xdr:pic>
    <xdr:clientData/>
  </xdr:twoCellAnchor>
  <xdr:twoCellAnchor>
    <xdr:from>
      <xdr:col>1</xdr:col>
      <xdr:colOff>251208</xdr:colOff>
      <xdr:row>853</xdr:row>
      <xdr:rowOff>64547</xdr:rowOff>
    </xdr:from>
    <xdr:to>
      <xdr:col>1</xdr:col>
      <xdr:colOff>683845</xdr:colOff>
      <xdr:row>853</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70"/>
        <a:stretch>
          <a:fillRect/>
        </a:stretch>
      </xdr:blipFill>
      <xdr:spPr>
        <a:xfrm>
          <a:off x="1203708" y="9907047"/>
          <a:ext cx="432637" cy="586463"/>
        </a:xfrm>
        <a:prstGeom prst="rect">
          <a:avLst/>
        </a:prstGeom>
      </xdr:spPr>
    </xdr:pic>
    <xdr:clientData/>
  </xdr:twoCellAnchor>
  <xdr:twoCellAnchor>
    <xdr:from>
      <xdr:col>1</xdr:col>
      <xdr:colOff>223296</xdr:colOff>
      <xdr:row>854</xdr:row>
      <xdr:rowOff>13956</xdr:rowOff>
    </xdr:from>
    <xdr:to>
      <xdr:col>1</xdr:col>
      <xdr:colOff>727707</xdr:colOff>
      <xdr:row>854</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71"/>
        <a:stretch>
          <a:fillRect/>
        </a:stretch>
      </xdr:blipFill>
      <xdr:spPr>
        <a:xfrm>
          <a:off x="1172307" y="551473077"/>
          <a:ext cx="504411" cy="614066"/>
        </a:xfrm>
        <a:prstGeom prst="rect">
          <a:avLst/>
        </a:prstGeom>
      </xdr:spPr>
    </xdr:pic>
    <xdr:clientData/>
  </xdr:twoCellAnchor>
  <xdr:twoCellAnchor>
    <xdr:from>
      <xdr:col>1</xdr:col>
      <xdr:colOff>237252</xdr:colOff>
      <xdr:row>855</xdr:row>
      <xdr:rowOff>41868</xdr:rowOff>
    </xdr:from>
    <xdr:to>
      <xdr:col>1</xdr:col>
      <xdr:colOff>669890</xdr:colOff>
      <xdr:row>856</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72"/>
        <a:stretch>
          <a:fillRect/>
        </a:stretch>
      </xdr:blipFill>
      <xdr:spPr>
        <a:xfrm>
          <a:off x="1186263" y="552142967"/>
          <a:ext cx="432638" cy="619459"/>
        </a:xfrm>
        <a:prstGeom prst="rect">
          <a:avLst/>
        </a:prstGeom>
      </xdr:spPr>
    </xdr:pic>
    <xdr:clientData/>
  </xdr:twoCellAnchor>
  <xdr:twoCellAnchor>
    <xdr:from>
      <xdr:col>1</xdr:col>
      <xdr:colOff>250091</xdr:colOff>
      <xdr:row>856</xdr:row>
      <xdr:rowOff>47272</xdr:rowOff>
    </xdr:from>
    <xdr:to>
      <xdr:col>1</xdr:col>
      <xdr:colOff>640725</xdr:colOff>
      <xdr:row>856</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72"/>
        <a:stretch>
          <a:fillRect/>
        </a:stretch>
      </xdr:blipFill>
      <xdr:spPr>
        <a:xfrm>
          <a:off x="1202591" y="606209989"/>
          <a:ext cx="390634" cy="615336"/>
        </a:xfrm>
        <a:prstGeom prst="rect">
          <a:avLst/>
        </a:prstGeom>
      </xdr:spPr>
    </xdr:pic>
    <xdr:clientData/>
  </xdr:twoCellAnchor>
  <xdr:twoCellAnchor>
    <xdr:from>
      <xdr:col>1</xdr:col>
      <xdr:colOff>279121</xdr:colOff>
      <xdr:row>857</xdr:row>
      <xdr:rowOff>13956</xdr:rowOff>
    </xdr:from>
    <xdr:to>
      <xdr:col>1</xdr:col>
      <xdr:colOff>686448</xdr:colOff>
      <xdr:row>857</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73"/>
        <a:stretch>
          <a:fillRect/>
        </a:stretch>
      </xdr:blipFill>
      <xdr:spPr>
        <a:xfrm>
          <a:off x="1228132" y="553399011"/>
          <a:ext cx="407327" cy="586154"/>
        </a:xfrm>
        <a:prstGeom prst="rect">
          <a:avLst/>
        </a:prstGeom>
      </xdr:spPr>
    </xdr:pic>
    <xdr:clientData/>
  </xdr:twoCellAnchor>
  <xdr:twoCellAnchor>
    <xdr:from>
      <xdr:col>1</xdr:col>
      <xdr:colOff>305916</xdr:colOff>
      <xdr:row>858</xdr:row>
      <xdr:rowOff>12840</xdr:rowOff>
    </xdr:from>
    <xdr:to>
      <xdr:col>1</xdr:col>
      <xdr:colOff>713243</xdr:colOff>
      <xdr:row>858</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73"/>
        <a:stretch>
          <a:fillRect/>
        </a:stretch>
      </xdr:blipFill>
      <xdr:spPr>
        <a:xfrm>
          <a:off x="1254927" y="554039873"/>
          <a:ext cx="407327" cy="586154"/>
        </a:xfrm>
        <a:prstGeom prst="rect">
          <a:avLst/>
        </a:prstGeom>
      </xdr:spPr>
    </xdr:pic>
    <xdr:clientData/>
  </xdr:twoCellAnchor>
  <xdr:twoCellAnchor>
    <xdr:from>
      <xdr:col>1</xdr:col>
      <xdr:colOff>279121</xdr:colOff>
      <xdr:row>859</xdr:row>
      <xdr:rowOff>27912</xdr:rowOff>
    </xdr:from>
    <xdr:to>
      <xdr:col>1</xdr:col>
      <xdr:colOff>725714</xdr:colOff>
      <xdr:row>859</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74"/>
        <a:stretch>
          <a:fillRect/>
        </a:stretch>
      </xdr:blipFill>
      <xdr:spPr>
        <a:xfrm>
          <a:off x="1228132" y="554696923"/>
          <a:ext cx="446593" cy="605382"/>
        </a:xfrm>
        <a:prstGeom prst="rect">
          <a:avLst/>
        </a:prstGeom>
      </xdr:spPr>
    </xdr:pic>
    <xdr:clientData/>
  </xdr:twoCellAnchor>
  <xdr:twoCellAnchor>
    <xdr:from>
      <xdr:col>1</xdr:col>
      <xdr:colOff>251209</xdr:colOff>
      <xdr:row>860</xdr:row>
      <xdr:rowOff>13956</xdr:rowOff>
    </xdr:from>
    <xdr:to>
      <xdr:col>1</xdr:col>
      <xdr:colOff>697802</xdr:colOff>
      <xdr:row>860</xdr:row>
      <xdr:rowOff>619338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74"/>
        <a:stretch>
          <a:fillRect/>
        </a:stretch>
      </xdr:blipFill>
      <xdr:spPr>
        <a:xfrm>
          <a:off x="1200220" y="555324945"/>
          <a:ext cx="446593" cy="605382"/>
        </a:xfrm>
        <a:prstGeom prst="rect">
          <a:avLst/>
        </a:prstGeom>
      </xdr:spPr>
    </xdr:pic>
    <xdr:clientData/>
  </xdr:twoCellAnchor>
  <xdr:twoCellAnchor>
    <xdr:from>
      <xdr:col>1</xdr:col>
      <xdr:colOff>238803</xdr:colOff>
      <xdr:row>851</xdr:row>
      <xdr:rowOff>32564</xdr:rowOff>
    </xdr:from>
    <xdr:to>
      <xdr:col>1</xdr:col>
      <xdr:colOff>693578</xdr:colOff>
      <xdr:row>851</xdr:row>
      <xdr:rowOff>618718</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9"/>
        <a:stretch>
          <a:fillRect/>
        </a:stretch>
      </xdr:blipFill>
      <xdr:spPr>
        <a:xfrm>
          <a:off x="1194017" y="594175470"/>
          <a:ext cx="454775" cy="586154"/>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75"/>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76"/>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76"/>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77"/>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8"/>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8"/>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9"/>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80"/>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81"/>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81"/>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82"/>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82"/>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83"/>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84"/>
        <a:stretch>
          <a:fillRect/>
        </a:stretch>
      </xdr:blipFill>
      <xdr:spPr>
        <a:xfrm>
          <a:off x="1094154" y="443855231"/>
          <a:ext cx="439615" cy="667273"/>
        </a:xfrm>
        <a:prstGeom prst="rect">
          <a:avLst/>
        </a:prstGeom>
      </xdr:spPr>
    </xdr:pic>
    <xdr:clientData/>
  </xdr:twoCellAnchor>
  <xdr:twoCellAnchor>
    <xdr:from>
      <xdr:col>1</xdr:col>
      <xdr:colOff>156307</xdr:colOff>
      <xdr:row>633</xdr:row>
      <xdr:rowOff>9768</xdr:rowOff>
    </xdr:from>
    <xdr:to>
      <xdr:col>1</xdr:col>
      <xdr:colOff>615461</xdr:colOff>
      <xdr:row>634</xdr:row>
      <xdr:rowOff>20624</xdr:rowOff>
    </xdr:to>
    <xdr:pic>
      <xdr:nvPicPr>
        <xdr:cNvPr id="415" name="Picture 414">
          <a:extLst>
            <a:ext uri="{FF2B5EF4-FFF2-40B4-BE49-F238E27FC236}">
              <a16:creationId xmlns:a16="http://schemas.microsoft.com/office/drawing/2014/main" id="{2520E77E-F81A-6149-885D-FC22B4FEB4D2}"/>
            </a:ext>
          </a:extLst>
        </xdr:cNvPr>
        <xdr:cNvPicPr>
          <a:picLocks noChangeAspect="1"/>
        </xdr:cNvPicPr>
      </xdr:nvPicPr>
      <xdr:blipFill>
        <a:blip xmlns:r="http://schemas.openxmlformats.org/officeDocument/2006/relationships" r:embed="rId485"/>
        <a:stretch>
          <a:fillRect/>
        </a:stretch>
      </xdr:blipFill>
      <xdr:spPr>
        <a:xfrm>
          <a:off x="1113692" y="445252230"/>
          <a:ext cx="459154" cy="714240"/>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86"/>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87"/>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88"/>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9"/>
        <a:stretch>
          <a:fillRect/>
        </a:stretch>
      </xdr:blipFill>
      <xdr:spPr>
        <a:xfrm>
          <a:off x="1109916" y="443304706"/>
          <a:ext cx="501597" cy="653243"/>
        </a:xfrm>
        <a:prstGeom prst="rect">
          <a:avLst/>
        </a:prstGeom>
      </xdr:spPr>
    </xdr:pic>
    <xdr:clientData/>
  </xdr:twoCellAnchor>
  <xdr:twoCellAnchor>
    <xdr:from>
      <xdr:col>1</xdr:col>
      <xdr:colOff>0</xdr:colOff>
      <xdr:row>641</xdr:row>
      <xdr:rowOff>0</xdr:rowOff>
    </xdr:from>
    <xdr:to>
      <xdr:col>1</xdr:col>
      <xdr:colOff>556846</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81"/>
        <a:stretch>
          <a:fillRect/>
        </a:stretch>
      </xdr:blipFill>
      <xdr:spPr>
        <a:xfrm>
          <a:off x="949832" y="44466008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90"/>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90"/>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91"/>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91"/>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92"/>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93"/>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94"/>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95"/>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96"/>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97"/>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98"/>
        <a:stretch>
          <a:fillRect/>
        </a:stretch>
      </xdr:blipFill>
      <xdr:spPr>
        <a:xfrm>
          <a:off x="1003193" y="461330168"/>
          <a:ext cx="565631" cy="683025"/>
        </a:xfrm>
        <a:prstGeom prst="rect">
          <a:avLst/>
        </a:prstGeom>
      </xdr:spPr>
    </xdr:pic>
    <xdr:clientData/>
  </xdr:twoCellAnchor>
  <xdr:twoCellAnchor>
    <xdr:from>
      <xdr:col>1</xdr:col>
      <xdr:colOff>74706</xdr:colOff>
      <xdr:row>680</xdr:row>
      <xdr:rowOff>10673</xdr:rowOff>
    </xdr:from>
    <xdr:to>
      <xdr:col>1</xdr:col>
      <xdr:colOff>640336</xdr:colOff>
      <xdr:row>680</xdr:row>
      <xdr:rowOff>682359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9"/>
        <a:stretch>
          <a:fillRect/>
        </a:stretch>
      </xdr:blipFill>
      <xdr:spPr>
        <a:xfrm>
          <a:off x="1024538" y="471724959"/>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500"/>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500"/>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501"/>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501"/>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502"/>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502"/>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503"/>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504"/>
        <a:stretch>
          <a:fillRect/>
        </a:stretch>
      </xdr:blipFill>
      <xdr:spPr>
        <a:xfrm>
          <a:off x="1109916" y="477989580"/>
          <a:ext cx="558800" cy="647700"/>
        </a:xfrm>
        <a:prstGeom prst="rect">
          <a:avLst/>
        </a:prstGeom>
      </xdr:spPr>
    </xdr:pic>
    <xdr:clientData/>
  </xdr:twoCellAnchor>
  <xdr:twoCellAnchor>
    <xdr:from>
      <xdr:col>1</xdr:col>
      <xdr:colOff>213446</xdr:colOff>
      <xdr:row>696</xdr:row>
      <xdr:rowOff>32017</xdr:rowOff>
    </xdr:from>
    <xdr:to>
      <xdr:col>1</xdr:col>
      <xdr:colOff>656031</xdr:colOff>
      <xdr:row>696</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505"/>
        <a:stretch>
          <a:fillRect/>
        </a:stretch>
      </xdr:blipFill>
      <xdr:spPr>
        <a:xfrm>
          <a:off x="1163278" y="482845462"/>
          <a:ext cx="442585" cy="640336"/>
        </a:xfrm>
        <a:prstGeom prst="rect">
          <a:avLst/>
        </a:prstGeom>
      </xdr:spPr>
    </xdr:pic>
    <xdr:clientData/>
  </xdr:twoCellAnchor>
  <xdr:twoCellAnchor>
    <xdr:from>
      <xdr:col>1</xdr:col>
      <xdr:colOff>128067</xdr:colOff>
      <xdr:row>695</xdr:row>
      <xdr:rowOff>21345</xdr:rowOff>
    </xdr:from>
    <xdr:to>
      <xdr:col>1</xdr:col>
      <xdr:colOff>640336</xdr:colOff>
      <xdr:row>695</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506"/>
        <a:stretch>
          <a:fillRect/>
        </a:stretch>
      </xdr:blipFill>
      <xdr:spPr>
        <a:xfrm>
          <a:off x="1077899" y="482141093"/>
          <a:ext cx="512269" cy="659872"/>
        </a:xfrm>
        <a:prstGeom prst="rect">
          <a:avLst/>
        </a:prstGeom>
      </xdr:spPr>
    </xdr:pic>
    <xdr:clientData/>
  </xdr:twoCellAnchor>
  <xdr:twoCellAnchor>
    <xdr:from>
      <xdr:col>1</xdr:col>
      <xdr:colOff>128067</xdr:colOff>
      <xdr:row>700</xdr:row>
      <xdr:rowOff>21345</xdr:rowOff>
    </xdr:from>
    <xdr:to>
      <xdr:col>1</xdr:col>
      <xdr:colOff>747058</xdr:colOff>
      <xdr:row>700</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507"/>
        <a:stretch>
          <a:fillRect/>
        </a:stretch>
      </xdr:blipFill>
      <xdr:spPr>
        <a:xfrm>
          <a:off x="1077899" y="485609580"/>
          <a:ext cx="618991" cy="662392"/>
        </a:xfrm>
        <a:prstGeom prst="rect">
          <a:avLst/>
        </a:prstGeom>
      </xdr:spPr>
    </xdr:pic>
    <xdr:clientData/>
  </xdr:twoCellAnchor>
  <xdr:twoCellAnchor>
    <xdr:from>
      <xdr:col>1</xdr:col>
      <xdr:colOff>192101</xdr:colOff>
      <xdr:row>701</xdr:row>
      <xdr:rowOff>10673</xdr:rowOff>
    </xdr:from>
    <xdr:to>
      <xdr:col>1</xdr:col>
      <xdr:colOff>736386</xdr:colOff>
      <xdr:row>701</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508"/>
        <a:stretch>
          <a:fillRect/>
        </a:stretch>
      </xdr:blipFill>
      <xdr:spPr>
        <a:xfrm>
          <a:off x="1141933" y="486292606"/>
          <a:ext cx="544285" cy="640335"/>
        </a:xfrm>
        <a:prstGeom prst="rect">
          <a:avLst/>
        </a:prstGeom>
      </xdr:spPr>
    </xdr:pic>
    <xdr:clientData/>
  </xdr:twoCellAnchor>
  <xdr:twoCellAnchor>
    <xdr:from>
      <xdr:col>1</xdr:col>
      <xdr:colOff>205761</xdr:colOff>
      <xdr:row>702</xdr:row>
      <xdr:rowOff>24334</xdr:rowOff>
    </xdr:from>
    <xdr:to>
      <xdr:col>1</xdr:col>
      <xdr:colOff>750046</xdr:colOff>
      <xdr:row>702</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508"/>
        <a:stretch>
          <a:fillRect/>
        </a:stretch>
      </xdr:blipFill>
      <xdr:spPr>
        <a:xfrm>
          <a:off x="1155593" y="486999964"/>
          <a:ext cx="544285" cy="640335"/>
        </a:xfrm>
        <a:prstGeom prst="rect">
          <a:avLst/>
        </a:prstGeom>
      </xdr:spPr>
    </xdr:pic>
    <xdr:clientData/>
  </xdr:twoCellAnchor>
  <xdr:twoCellAnchor>
    <xdr:from>
      <xdr:col>1</xdr:col>
      <xdr:colOff>224118</xdr:colOff>
      <xdr:row>703</xdr:row>
      <xdr:rowOff>10672</xdr:rowOff>
    </xdr:from>
    <xdr:to>
      <xdr:col>1</xdr:col>
      <xdr:colOff>779076</xdr:colOff>
      <xdr:row>703</xdr:row>
      <xdr:rowOff>643004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9"/>
        <a:stretch>
          <a:fillRect/>
        </a:stretch>
      </xdr:blipFill>
      <xdr:spPr>
        <a:xfrm>
          <a:off x="1173950" y="487680000"/>
          <a:ext cx="554958" cy="632332"/>
        </a:xfrm>
        <a:prstGeom prst="rect">
          <a:avLst/>
        </a:prstGeom>
      </xdr:spPr>
    </xdr:pic>
    <xdr:clientData/>
  </xdr:twoCellAnchor>
  <xdr:twoCellAnchor>
    <xdr:from>
      <xdr:col>1</xdr:col>
      <xdr:colOff>42689</xdr:colOff>
      <xdr:row>705</xdr:row>
      <xdr:rowOff>32016</xdr:rowOff>
    </xdr:from>
    <xdr:to>
      <xdr:col>1</xdr:col>
      <xdr:colOff>672353</xdr:colOff>
      <xdr:row>706</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10"/>
        <a:stretch>
          <a:fillRect/>
        </a:stretch>
      </xdr:blipFill>
      <xdr:spPr>
        <a:xfrm>
          <a:off x="992521" y="489088739"/>
          <a:ext cx="629664" cy="661681"/>
        </a:xfrm>
        <a:prstGeom prst="rect">
          <a:avLst/>
        </a:prstGeom>
      </xdr:spPr>
    </xdr:pic>
    <xdr:clientData/>
  </xdr:twoCellAnchor>
  <xdr:twoCellAnchor>
    <xdr:from>
      <xdr:col>1</xdr:col>
      <xdr:colOff>96050</xdr:colOff>
      <xdr:row>706</xdr:row>
      <xdr:rowOff>32017</xdr:rowOff>
    </xdr:from>
    <xdr:to>
      <xdr:col>1</xdr:col>
      <xdr:colOff>725714</xdr:colOff>
      <xdr:row>707</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10"/>
        <a:stretch>
          <a:fillRect/>
        </a:stretch>
      </xdr:blipFill>
      <xdr:spPr>
        <a:xfrm>
          <a:off x="1045882" y="489782437"/>
          <a:ext cx="629664" cy="661681"/>
        </a:xfrm>
        <a:prstGeom prst="rect">
          <a:avLst/>
        </a:prstGeom>
      </xdr:spPr>
    </xdr:pic>
    <xdr:clientData/>
  </xdr:twoCellAnchor>
  <xdr:twoCellAnchor>
    <xdr:from>
      <xdr:col>1</xdr:col>
      <xdr:colOff>234790</xdr:colOff>
      <xdr:row>707</xdr:row>
      <xdr:rowOff>53362</xdr:rowOff>
    </xdr:from>
    <xdr:to>
      <xdr:col>1</xdr:col>
      <xdr:colOff>693944</xdr:colOff>
      <xdr:row>707</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485"/>
        <a:stretch>
          <a:fillRect/>
        </a:stretch>
      </xdr:blipFill>
      <xdr:spPr>
        <a:xfrm>
          <a:off x="1184622" y="490497480"/>
          <a:ext cx="459154" cy="629663"/>
        </a:xfrm>
        <a:prstGeom prst="rect">
          <a:avLst/>
        </a:prstGeom>
      </xdr:spPr>
    </xdr:pic>
    <xdr:clientData/>
  </xdr:twoCellAnchor>
  <xdr:twoCellAnchor>
    <xdr:from>
      <xdr:col>1</xdr:col>
      <xdr:colOff>213446</xdr:colOff>
      <xdr:row>708</xdr:row>
      <xdr:rowOff>42689</xdr:rowOff>
    </xdr:from>
    <xdr:to>
      <xdr:col>1</xdr:col>
      <xdr:colOff>672600</xdr:colOff>
      <xdr:row>708</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485"/>
        <a:stretch>
          <a:fillRect/>
        </a:stretch>
      </xdr:blipFill>
      <xdr:spPr>
        <a:xfrm>
          <a:off x="1163278" y="491180504"/>
          <a:ext cx="459154" cy="629664"/>
        </a:xfrm>
        <a:prstGeom prst="rect">
          <a:avLst/>
        </a:prstGeom>
      </xdr:spPr>
    </xdr:pic>
    <xdr:clientData/>
  </xdr:twoCellAnchor>
  <xdr:twoCellAnchor>
    <xdr:from>
      <xdr:col>1</xdr:col>
      <xdr:colOff>106723</xdr:colOff>
      <xdr:row>709</xdr:row>
      <xdr:rowOff>53361</xdr:rowOff>
    </xdr:from>
    <xdr:to>
      <xdr:col>1</xdr:col>
      <xdr:colOff>576302</xdr:colOff>
      <xdr:row>710</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11"/>
        <a:stretch>
          <a:fillRect/>
        </a:stretch>
      </xdr:blipFill>
      <xdr:spPr>
        <a:xfrm>
          <a:off x="1056555" y="491884874"/>
          <a:ext cx="469579" cy="648873"/>
        </a:xfrm>
        <a:prstGeom prst="rect">
          <a:avLst/>
        </a:prstGeom>
      </xdr:spPr>
    </xdr:pic>
    <xdr:clientData/>
  </xdr:twoCellAnchor>
  <xdr:twoCellAnchor>
    <xdr:from>
      <xdr:col>1</xdr:col>
      <xdr:colOff>131056</xdr:colOff>
      <xdr:row>710</xdr:row>
      <xdr:rowOff>45677</xdr:rowOff>
    </xdr:from>
    <xdr:to>
      <xdr:col>1</xdr:col>
      <xdr:colOff>600635</xdr:colOff>
      <xdr:row>711</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11"/>
        <a:stretch>
          <a:fillRect/>
        </a:stretch>
      </xdr:blipFill>
      <xdr:spPr>
        <a:xfrm>
          <a:off x="1080888" y="492570887"/>
          <a:ext cx="469579" cy="648873"/>
        </a:xfrm>
        <a:prstGeom prst="rect">
          <a:avLst/>
        </a:prstGeom>
      </xdr:spPr>
    </xdr:pic>
    <xdr:clientData/>
  </xdr:twoCellAnchor>
  <xdr:twoCellAnchor>
    <xdr:from>
      <xdr:col>1</xdr:col>
      <xdr:colOff>128067</xdr:colOff>
      <xdr:row>713</xdr:row>
      <xdr:rowOff>10672</xdr:rowOff>
    </xdr:from>
    <xdr:to>
      <xdr:col>1</xdr:col>
      <xdr:colOff>651008</xdr:colOff>
      <xdr:row>713</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12"/>
        <a:stretch>
          <a:fillRect/>
        </a:stretch>
      </xdr:blipFill>
      <xdr:spPr>
        <a:xfrm>
          <a:off x="1077899" y="494616975"/>
          <a:ext cx="522941" cy="661847"/>
        </a:xfrm>
        <a:prstGeom prst="rect">
          <a:avLst/>
        </a:prstGeom>
      </xdr:spPr>
    </xdr:pic>
    <xdr:clientData/>
  </xdr:twoCellAnchor>
  <xdr:twoCellAnchor>
    <xdr:from>
      <xdr:col>1</xdr:col>
      <xdr:colOff>96051</xdr:colOff>
      <xdr:row>715</xdr:row>
      <xdr:rowOff>21345</xdr:rowOff>
    </xdr:from>
    <xdr:to>
      <xdr:col>1</xdr:col>
      <xdr:colOff>629664</xdr:colOff>
      <xdr:row>715</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13"/>
        <a:stretch>
          <a:fillRect/>
        </a:stretch>
      </xdr:blipFill>
      <xdr:spPr>
        <a:xfrm>
          <a:off x="1045883" y="496015042"/>
          <a:ext cx="533613" cy="662713"/>
        </a:xfrm>
        <a:prstGeom prst="rect">
          <a:avLst/>
        </a:prstGeom>
      </xdr:spPr>
    </xdr:pic>
    <xdr:clientData/>
  </xdr:twoCellAnchor>
  <xdr:twoCellAnchor>
    <xdr:from>
      <xdr:col>1</xdr:col>
      <xdr:colOff>117395</xdr:colOff>
      <xdr:row>716</xdr:row>
      <xdr:rowOff>21344</xdr:rowOff>
    </xdr:from>
    <xdr:to>
      <xdr:col>1</xdr:col>
      <xdr:colOff>651008</xdr:colOff>
      <xdr:row>716</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13"/>
        <a:stretch>
          <a:fillRect/>
        </a:stretch>
      </xdr:blipFill>
      <xdr:spPr>
        <a:xfrm>
          <a:off x="1067227" y="496708739"/>
          <a:ext cx="533613" cy="662713"/>
        </a:xfrm>
        <a:prstGeom prst="rect">
          <a:avLst/>
        </a:prstGeom>
      </xdr:spPr>
    </xdr:pic>
    <xdr:clientData/>
  </xdr:twoCellAnchor>
  <xdr:twoCellAnchor>
    <xdr:from>
      <xdr:col>1</xdr:col>
      <xdr:colOff>149412</xdr:colOff>
      <xdr:row>717</xdr:row>
      <xdr:rowOff>21345</xdr:rowOff>
    </xdr:from>
    <xdr:to>
      <xdr:col>1</xdr:col>
      <xdr:colOff>640336</xdr:colOff>
      <xdr:row>717</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14"/>
        <a:stretch>
          <a:fillRect/>
        </a:stretch>
      </xdr:blipFill>
      <xdr:spPr>
        <a:xfrm>
          <a:off x="1099244" y="497402437"/>
          <a:ext cx="490924" cy="639343"/>
        </a:xfrm>
        <a:prstGeom prst="rect">
          <a:avLst/>
        </a:prstGeom>
      </xdr:spPr>
    </xdr:pic>
    <xdr:clientData/>
  </xdr:twoCellAnchor>
  <xdr:twoCellAnchor>
    <xdr:from>
      <xdr:col>1</xdr:col>
      <xdr:colOff>192101</xdr:colOff>
      <xdr:row>718</xdr:row>
      <xdr:rowOff>53362</xdr:rowOff>
    </xdr:from>
    <xdr:to>
      <xdr:col>1</xdr:col>
      <xdr:colOff>683025</xdr:colOff>
      <xdr:row>718</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14"/>
        <a:stretch>
          <a:fillRect/>
        </a:stretch>
      </xdr:blipFill>
      <xdr:spPr>
        <a:xfrm>
          <a:off x="1141933" y="498128152"/>
          <a:ext cx="490924" cy="639343"/>
        </a:xfrm>
        <a:prstGeom prst="rect">
          <a:avLst/>
        </a:prstGeom>
      </xdr:spPr>
    </xdr:pic>
    <xdr:clientData/>
  </xdr:twoCellAnchor>
  <xdr:twoCellAnchor>
    <xdr:from>
      <xdr:col>1</xdr:col>
      <xdr:colOff>192100</xdr:colOff>
      <xdr:row>721</xdr:row>
      <xdr:rowOff>10673</xdr:rowOff>
    </xdr:from>
    <xdr:to>
      <xdr:col>1</xdr:col>
      <xdr:colOff>674700</xdr:colOff>
      <xdr:row>721</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15"/>
        <a:stretch>
          <a:fillRect/>
        </a:stretch>
      </xdr:blipFill>
      <xdr:spPr>
        <a:xfrm>
          <a:off x="1141932" y="500166555"/>
          <a:ext cx="482600" cy="673100"/>
        </a:xfrm>
        <a:prstGeom prst="rect">
          <a:avLst/>
        </a:prstGeom>
      </xdr:spPr>
    </xdr:pic>
    <xdr:clientData/>
  </xdr:twoCellAnchor>
  <xdr:twoCellAnchor>
    <xdr:from>
      <xdr:col>1</xdr:col>
      <xdr:colOff>181429</xdr:colOff>
      <xdr:row>722</xdr:row>
      <xdr:rowOff>21345</xdr:rowOff>
    </xdr:from>
    <xdr:to>
      <xdr:col>1</xdr:col>
      <xdr:colOff>664029</xdr:colOff>
      <xdr:row>723</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15"/>
        <a:stretch>
          <a:fillRect/>
        </a:stretch>
      </xdr:blipFill>
      <xdr:spPr>
        <a:xfrm>
          <a:off x="1131261" y="500870925"/>
          <a:ext cx="482600" cy="673100"/>
        </a:xfrm>
        <a:prstGeom prst="rect">
          <a:avLst/>
        </a:prstGeom>
      </xdr:spPr>
    </xdr:pic>
    <xdr:clientData/>
  </xdr:twoCellAnchor>
  <xdr:twoCellAnchor>
    <xdr:from>
      <xdr:col>1</xdr:col>
      <xdr:colOff>192101</xdr:colOff>
      <xdr:row>723</xdr:row>
      <xdr:rowOff>10673</xdr:rowOff>
    </xdr:from>
    <xdr:to>
      <xdr:col>1</xdr:col>
      <xdr:colOff>674701</xdr:colOff>
      <xdr:row>723</xdr:row>
      <xdr:rowOff>683773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15"/>
        <a:stretch>
          <a:fillRect/>
        </a:stretch>
      </xdr:blipFill>
      <xdr:spPr>
        <a:xfrm>
          <a:off x="1141933" y="501553950"/>
          <a:ext cx="482600" cy="673100"/>
        </a:xfrm>
        <a:prstGeom prst="rect">
          <a:avLst/>
        </a:prstGeom>
      </xdr:spPr>
    </xdr:pic>
    <xdr:clientData/>
  </xdr:twoCellAnchor>
  <xdr:twoCellAnchor>
    <xdr:from>
      <xdr:col>1</xdr:col>
      <xdr:colOff>170756</xdr:colOff>
      <xdr:row>724</xdr:row>
      <xdr:rowOff>21345</xdr:rowOff>
    </xdr:from>
    <xdr:to>
      <xdr:col>1</xdr:col>
      <xdr:colOff>676039</xdr:colOff>
      <xdr:row>724</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16"/>
        <a:stretch>
          <a:fillRect/>
        </a:stretch>
      </xdr:blipFill>
      <xdr:spPr>
        <a:xfrm>
          <a:off x="1120588" y="502258320"/>
          <a:ext cx="505283" cy="661680"/>
        </a:xfrm>
        <a:prstGeom prst="rect">
          <a:avLst/>
        </a:prstGeom>
      </xdr:spPr>
    </xdr:pic>
    <xdr:clientData/>
  </xdr:twoCellAnchor>
  <xdr:twoCellAnchor>
    <xdr:from>
      <xdr:col>1</xdr:col>
      <xdr:colOff>173744</xdr:colOff>
      <xdr:row>725</xdr:row>
      <xdr:rowOff>24334</xdr:rowOff>
    </xdr:from>
    <xdr:to>
      <xdr:col>1</xdr:col>
      <xdr:colOff>679027</xdr:colOff>
      <xdr:row>725</xdr:row>
      <xdr:rowOff>686014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16"/>
        <a:stretch>
          <a:fillRect/>
        </a:stretch>
      </xdr:blipFill>
      <xdr:spPr>
        <a:xfrm>
          <a:off x="1123576" y="502955006"/>
          <a:ext cx="505283" cy="661680"/>
        </a:xfrm>
        <a:prstGeom prst="rect">
          <a:avLst/>
        </a:prstGeom>
      </xdr:spPr>
    </xdr:pic>
    <xdr:clientData/>
  </xdr:twoCellAnchor>
  <xdr:twoCellAnchor>
    <xdr:from>
      <xdr:col>1</xdr:col>
      <xdr:colOff>198077</xdr:colOff>
      <xdr:row>726</xdr:row>
      <xdr:rowOff>37994</xdr:rowOff>
    </xdr:from>
    <xdr:to>
      <xdr:col>1</xdr:col>
      <xdr:colOff>703360</xdr:colOff>
      <xdr:row>727</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16"/>
        <a:stretch>
          <a:fillRect/>
        </a:stretch>
      </xdr:blipFill>
      <xdr:spPr>
        <a:xfrm>
          <a:off x="1147909" y="503662364"/>
          <a:ext cx="505283" cy="661680"/>
        </a:xfrm>
        <a:prstGeom prst="rect">
          <a:avLst/>
        </a:prstGeom>
      </xdr:spPr>
    </xdr:pic>
    <xdr:clientData/>
  </xdr:twoCellAnchor>
  <xdr:twoCellAnchor editAs="oneCell">
    <xdr:from>
      <xdr:col>1</xdr:col>
      <xdr:colOff>213445</xdr:colOff>
      <xdr:row>803</xdr:row>
      <xdr:rowOff>53361</xdr:rowOff>
    </xdr:from>
    <xdr:to>
      <xdr:col>1</xdr:col>
      <xdr:colOff>608319</xdr:colOff>
      <xdr:row>803</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17"/>
        <a:stretch>
          <a:fillRect/>
        </a:stretch>
      </xdr:blipFill>
      <xdr:spPr>
        <a:xfrm>
          <a:off x="1163277" y="557092437"/>
          <a:ext cx="394874" cy="581342"/>
        </a:xfrm>
        <a:prstGeom prst="rect">
          <a:avLst/>
        </a:prstGeom>
      </xdr:spPr>
    </xdr:pic>
    <xdr:clientData/>
  </xdr:twoCellAnchor>
  <xdr:twoCellAnchor editAs="oneCell">
    <xdr:from>
      <xdr:col>1</xdr:col>
      <xdr:colOff>192101</xdr:colOff>
      <xdr:row>804</xdr:row>
      <xdr:rowOff>42689</xdr:rowOff>
    </xdr:from>
    <xdr:to>
      <xdr:col>1</xdr:col>
      <xdr:colOff>586975</xdr:colOff>
      <xdr:row>804</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17"/>
        <a:stretch>
          <a:fillRect/>
        </a:stretch>
      </xdr:blipFill>
      <xdr:spPr>
        <a:xfrm>
          <a:off x="1141933" y="557775462"/>
          <a:ext cx="394874" cy="581342"/>
        </a:xfrm>
        <a:prstGeom prst="rect">
          <a:avLst/>
        </a:prstGeom>
      </xdr:spPr>
    </xdr:pic>
    <xdr:clientData/>
  </xdr:twoCellAnchor>
  <xdr:twoCellAnchor editAs="oneCell">
    <xdr:from>
      <xdr:col>1</xdr:col>
      <xdr:colOff>138739</xdr:colOff>
      <xdr:row>805</xdr:row>
      <xdr:rowOff>32016</xdr:rowOff>
    </xdr:from>
    <xdr:to>
      <xdr:col>1</xdr:col>
      <xdr:colOff>651008</xdr:colOff>
      <xdr:row>806</xdr:row>
      <xdr:rowOff>5460</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8"/>
        <a:stretch>
          <a:fillRect/>
        </a:stretch>
      </xdr:blipFill>
      <xdr:spPr>
        <a:xfrm>
          <a:off x="1088571" y="558458487"/>
          <a:ext cx="512269" cy="667141"/>
        </a:xfrm>
        <a:prstGeom prst="rect">
          <a:avLst/>
        </a:prstGeom>
      </xdr:spPr>
    </xdr:pic>
    <xdr:clientData/>
  </xdr:twoCellAnchor>
  <xdr:twoCellAnchor editAs="oneCell">
    <xdr:from>
      <xdr:col>1</xdr:col>
      <xdr:colOff>138740</xdr:colOff>
      <xdr:row>806</xdr:row>
      <xdr:rowOff>53361</xdr:rowOff>
    </xdr:from>
    <xdr:to>
      <xdr:col>1</xdr:col>
      <xdr:colOff>614037</xdr:colOff>
      <xdr:row>806</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8"/>
        <a:stretch>
          <a:fillRect/>
        </a:stretch>
      </xdr:blipFill>
      <xdr:spPr>
        <a:xfrm>
          <a:off x="1088572" y="559173529"/>
          <a:ext cx="475297" cy="618992"/>
        </a:xfrm>
        <a:prstGeom prst="rect">
          <a:avLst/>
        </a:prstGeom>
      </xdr:spPr>
    </xdr:pic>
    <xdr:clientData/>
  </xdr:twoCellAnchor>
  <xdr:twoCellAnchor editAs="oneCell">
    <xdr:from>
      <xdr:col>1</xdr:col>
      <xdr:colOff>160085</xdr:colOff>
      <xdr:row>807</xdr:row>
      <xdr:rowOff>32016</xdr:rowOff>
    </xdr:from>
    <xdr:to>
      <xdr:col>1</xdr:col>
      <xdr:colOff>693485</xdr:colOff>
      <xdr:row>807</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9"/>
        <a:stretch>
          <a:fillRect/>
        </a:stretch>
      </xdr:blipFill>
      <xdr:spPr>
        <a:xfrm>
          <a:off x="1109917" y="559845882"/>
          <a:ext cx="533400" cy="651009"/>
        </a:xfrm>
        <a:prstGeom prst="rect">
          <a:avLst/>
        </a:prstGeom>
      </xdr:spPr>
    </xdr:pic>
    <xdr:clientData/>
  </xdr:twoCellAnchor>
  <xdr:twoCellAnchor editAs="oneCell">
    <xdr:from>
      <xdr:col>1</xdr:col>
      <xdr:colOff>181428</xdr:colOff>
      <xdr:row>808</xdr:row>
      <xdr:rowOff>21344</xdr:rowOff>
    </xdr:from>
    <xdr:to>
      <xdr:col>1</xdr:col>
      <xdr:colOff>714828</xdr:colOff>
      <xdr:row>808</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9"/>
        <a:stretch>
          <a:fillRect/>
        </a:stretch>
      </xdr:blipFill>
      <xdr:spPr>
        <a:xfrm>
          <a:off x="1131260" y="560528907"/>
          <a:ext cx="533400" cy="651009"/>
        </a:xfrm>
        <a:prstGeom prst="rect">
          <a:avLst/>
        </a:prstGeom>
      </xdr:spPr>
    </xdr:pic>
    <xdr:clientData/>
  </xdr:twoCellAnchor>
  <xdr:twoCellAnchor editAs="oneCell">
    <xdr:from>
      <xdr:col>1</xdr:col>
      <xdr:colOff>213445</xdr:colOff>
      <xdr:row>809</xdr:row>
      <xdr:rowOff>42688</xdr:rowOff>
    </xdr:from>
    <xdr:to>
      <xdr:col>1</xdr:col>
      <xdr:colOff>745046</xdr:colOff>
      <xdr:row>809</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20"/>
        <a:stretch>
          <a:fillRect/>
        </a:stretch>
      </xdr:blipFill>
      <xdr:spPr>
        <a:xfrm>
          <a:off x="1163277" y="561243949"/>
          <a:ext cx="531601" cy="640337"/>
        </a:xfrm>
        <a:prstGeom prst="rect">
          <a:avLst/>
        </a:prstGeom>
      </xdr:spPr>
    </xdr:pic>
    <xdr:clientData/>
  </xdr:twoCellAnchor>
  <xdr:twoCellAnchor editAs="oneCell">
    <xdr:from>
      <xdr:col>1</xdr:col>
      <xdr:colOff>170756</xdr:colOff>
      <xdr:row>810</xdr:row>
      <xdr:rowOff>53362</xdr:rowOff>
    </xdr:from>
    <xdr:to>
      <xdr:col>1</xdr:col>
      <xdr:colOff>702357</xdr:colOff>
      <xdr:row>811</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20"/>
        <a:stretch>
          <a:fillRect/>
        </a:stretch>
      </xdr:blipFill>
      <xdr:spPr>
        <a:xfrm>
          <a:off x="1120588" y="561948320"/>
          <a:ext cx="531601" cy="640337"/>
        </a:xfrm>
        <a:prstGeom prst="rect">
          <a:avLst/>
        </a:prstGeom>
      </xdr:spPr>
    </xdr:pic>
    <xdr:clientData/>
  </xdr:twoCellAnchor>
  <xdr:twoCellAnchor editAs="oneCell">
    <xdr:from>
      <xdr:col>1</xdr:col>
      <xdr:colOff>192100</xdr:colOff>
      <xdr:row>811</xdr:row>
      <xdr:rowOff>53362</xdr:rowOff>
    </xdr:from>
    <xdr:to>
      <xdr:col>1</xdr:col>
      <xdr:colOff>693697</xdr:colOff>
      <xdr:row>812</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21"/>
        <a:stretch>
          <a:fillRect/>
        </a:stretch>
      </xdr:blipFill>
      <xdr:spPr>
        <a:xfrm>
          <a:off x="1141932" y="562642017"/>
          <a:ext cx="501597" cy="644910"/>
        </a:xfrm>
        <a:prstGeom prst="rect">
          <a:avLst/>
        </a:prstGeom>
      </xdr:spPr>
    </xdr:pic>
    <xdr:clientData/>
  </xdr:twoCellAnchor>
  <xdr:twoCellAnchor editAs="oneCell">
    <xdr:from>
      <xdr:col>1</xdr:col>
      <xdr:colOff>149412</xdr:colOff>
      <xdr:row>812</xdr:row>
      <xdr:rowOff>32018</xdr:rowOff>
    </xdr:from>
    <xdr:to>
      <xdr:col>1</xdr:col>
      <xdr:colOff>655391</xdr:colOff>
      <xdr:row>812</xdr:row>
      <xdr:rowOff>661681</xdr:rowOff>
    </xdr:to>
    <xdr:pic>
      <xdr:nvPicPr>
        <xdr:cNvPr id="747" name="Picture 746">
          <a:extLst>
            <a:ext uri="{FF2B5EF4-FFF2-40B4-BE49-F238E27FC236}">
              <a16:creationId xmlns:a16="http://schemas.microsoft.com/office/drawing/2014/main" id="{DB8C0247-4837-3443-8CAA-BF85E697E28D}"/>
            </a:ext>
          </a:extLst>
        </xdr:cNvPr>
        <xdr:cNvPicPr>
          <a:picLocks noChangeAspect="1"/>
        </xdr:cNvPicPr>
      </xdr:nvPicPr>
      <xdr:blipFill>
        <a:blip xmlns:r="http://schemas.openxmlformats.org/officeDocument/2006/relationships" r:embed="rId522"/>
        <a:stretch>
          <a:fillRect/>
        </a:stretch>
      </xdr:blipFill>
      <xdr:spPr>
        <a:xfrm>
          <a:off x="1099244" y="563314371"/>
          <a:ext cx="505979" cy="629663"/>
        </a:xfrm>
        <a:prstGeom prst="rect">
          <a:avLst/>
        </a:prstGeom>
      </xdr:spPr>
    </xdr:pic>
    <xdr:clientData/>
  </xdr:twoCellAnchor>
  <xdr:twoCellAnchor editAs="oneCell">
    <xdr:from>
      <xdr:col>1</xdr:col>
      <xdr:colOff>149412</xdr:colOff>
      <xdr:row>813</xdr:row>
      <xdr:rowOff>21345</xdr:rowOff>
    </xdr:from>
    <xdr:to>
      <xdr:col>1</xdr:col>
      <xdr:colOff>655391</xdr:colOff>
      <xdr:row>813</xdr:row>
      <xdr:rowOff>651008</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22"/>
        <a:stretch>
          <a:fillRect/>
        </a:stretch>
      </xdr:blipFill>
      <xdr:spPr>
        <a:xfrm>
          <a:off x="1099244" y="563997395"/>
          <a:ext cx="505979" cy="629663"/>
        </a:xfrm>
        <a:prstGeom prst="rect">
          <a:avLst/>
        </a:prstGeom>
      </xdr:spPr>
    </xdr:pic>
    <xdr:clientData/>
  </xdr:twoCellAnchor>
  <xdr:twoCellAnchor editAs="oneCell">
    <xdr:from>
      <xdr:col>1</xdr:col>
      <xdr:colOff>106721</xdr:colOff>
      <xdr:row>799</xdr:row>
      <xdr:rowOff>49924</xdr:rowOff>
    </xdr:from>
    <xdr:to>
      <xdr:col>1</xdr:col>
      <xdr:colOff>618992</xdr:colOff>
      <xdr:row>799</xdr:row>
      <xdr:rowOff>672898</xdr:rowOff>
    </xdr:to>
    <xdr:pic>
      <xdr:nvPicPr>
        <xdr:cNvPr id="749" name="Picture 748">
          <a:extLst>
            <a:ext uri="{FF2B5EF4-FFF2-40B4-BE49-F238E27FC236}">
              <a16:creationId xmlns:a16="http://schemas.microsoft.com/office/drawing/2014/main" id="{C040BF47-C603-DE47-90C9-85965BEB11F7}"/>
            </a:ext>
          </a:extLst>
        </xdr:cNvPr>
        <xdr:cNvPicPr>
          <a:picLocks noChangeAspect="1"/>
        </xdr:cNvPicPr>
      </xdr:nvPicPr>
      <xdr:blipFill>
        <a:blip xmlns:r="http://schemas.openxmlformats.org/officeDocument/2006/relationships" r:embed="rId523"/>
        <a:stretch>
          <a:fillRect/>
        </a:stretch>
      </xdr:blipFill>
      <xdr:spPr>
        <a:xfrm>
          <a:off x="1056553" y="554314210"/>
          <a:ext cx="512271" cy="622974"/>
        </a:xfrm>
        <a:prstGeom prst="rect">
          <a:avLst/>
        </a:prstGeom>
      </xdr:spPr>
    </xdr:pic>
    <xdr:clientData/>
  </xdr:twoCellAnchor>
  <xdr:twoCellAnchor editAs="oneCell">
    <xdr:from>
      <xdr:col>1</xdr:col>
      <xdr:colOff>85378</xdr:colOff>
      <xdr:row>843</xdr:row>
      <xdr:rowOff>74706</xdr:rowOff>
    </xdr:from>
    <xdr:to>
      <xdr:col>1</xdr:col>
      <xdr:colOff>629664</xdr:colOff>
      <xdr:row>843</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24"/>
        <a:stretch>
          <a:fillRect/>
        </a:stretch>
      </xdr:blipFill>
      <xdr:spPr>
        <a:xfrm>
          <a:off x="1035210" y="584861681"/>
          <a:ext cx="544286" cy="602545"/>
        </a:xfrm>
        <a:prstGeom prst="rect">
          <a:avLst/>
        </a:prstGeom>
      </xdr:spPr>
    </xdr:pic>
    <xdr:clientData/>
  </xdr:twoCellAnchor>
  <xdr:twoCellAnchor>
    <xdr:from>
      <xdr:col>1</xdr:col>
      <xdr:colOff>181428</xdr:colOff>
      <xdr:row>848</xdr:row>
      <xdr:rowOff>64033</xdr:rowOff>
    </xdr:from>
    <xdr:to>
      <xdr:col>1</xdr:col>
      <xdr:colOff>628020</xdr:colOff>
      <xdr:row>848</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8"/>
        <a:stretch>
          <a:fillRect/>
        </a:stretch>
      </xdr:blipFill>
      <xdr:spPr>
        <a:xfrm>
          <a:off x="1131260" y="588319495"/>
          <a:ext cx="446592" cy="570117"/>
        </a:xfrm>
        <a:prstGeom prst="rect">
          <a:avLst/>
        </a:prstGeom>
      </xdr:spPr>
    </xdr:pic>
    <xdr:clientData/>
  </xdr:twoCellAnchor>
  <xdr:twoCellAnchor editAs="oneCell">
    <xdr:from>
      <xdr:col>1</xdr:col>
      <xdr:colOff>181429</xdr:colOff>
      <xdr:row>864</xdr:row>
      <xdr:rowOff>32016</xdr:rowOff>
    </xdr:from>
    <xdr:to>
      <xdr:col>1</xdr:col>
      <xdr:colOff>672353</xdr:colOff>
      <xdr:row>864</xdr:row>
      <xdr:rowOff>674893</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25"/>
        <a:stretch>
          <a:fillRect/>
        </a:stretch>
      </xdr:blipFill>
      <xdr:spPr>
        <a:xfrm>
          <a:off x="1131261" y="599386638"/>
          <a:ext cx="490924" cy="642877"/>
        </a:xfrm>
        <a:prstGeom prst="rect">
          <a:avLst/>
        </a:prstGeom>
      </xdr:spPr>
    </xdr:pic>
    <xdr:clientData/>
  </xdr:twoCellAnchor>
  <xdr:twoCellAnchor editAs="oneCell">
    <xdr:from>
      <xdr:col>1</xdr:col>
      <xdr:colOff>160084</xdr:colOff>
      <xdr:row>865</xdr:row>
      <xdr:rowOff>21344</xdr:rowOff>
    </xdr:from>
    <xdr:to>
      <xdr:col>1</xdr:col>
      <xdr:colOff>651008</xdr:colOff>
      <xdr:row>865</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25"/>
        <a:stretch>
          <a:fillRect/>
        </a:stretch>
      </xdr:blipFill>
      <xdr:spPr>
        <a:xfrm>
          <a:off x="1109916" y="600069663"/>
          <a:ext cx="490924" cy="642877"/>
        </a:xfrm>
        <a:prstGeom prst="rect">
          <a:avLst/>
        </a:prstGeom>
      </xdr:spPr>
    </xdr:pic>
    <xdr:clientData/>
  </xdr:twoCellAnchor>
  <xdr:twoCellAnchor editAs="oneCell">
    <xdr:from>
      <xdr:col>1</xdr:col>
      <xdr:colOff>149412</xdr:colOff>
      <xdr:row>866</xdr:row>
      <xdr:rowOff>42689</xdr:rowOff>
    </xdr:from>
    <xdr:to>
      <xdr:col>1</xdr:col>
      <xdr:colOff>608319</xdr:colOff>
      <xdr:row>866</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26"/>
        <a:stretch>
          <a:fillRect/>
        </a:stretch>
      </xdr:blipFill>
      <xdr:spPr>
        <a:xfrm>
          <a:off x="1099244" y="600784706"/>
          <a:ext cx="458907" cy="635128"/>
        </a:xfrm>
        <a:prstGeom prst="rect">
          <a:avLst/>
        </a:prstGeom>
      </xdr:spPr>
    </xdr:pic>
    <xdr:clientData/>
  </xdr:twoCellAnchor>
  <xdr:twoCellAnchor editAs="oneCell">
    <xdr:from>
      <xdr:col>1</xdr:col>
      <xdr:colOff>96051</xdr:colOff>
      <xdr:row>867</xdr:row>
      <xdr:rowOff>42690</xdr:rowOff>
    </xdr:from>
    <xdr:to>
      <xdr:col>1</xdr:col>
      <xdr:colOff>725714</xdr:colOff>
      <xdr:row>867</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27"/>
        <a:stretch>
          <a:fillRect/>
        </a:stretch>
      </xdr:blipFill>
      <xdr:spPr>
        <a:xfrm>
          <a:off x="1045883" y="601478404"/>
          <a:ext cx="629663" cy="643620"/>
        </a:xfrm>
        <a:prstGeom prst="rect">
          <a:avLst/>
        </a:prstGeom>
      </xdr:spPr>
    </xdr:pic>
    <xdr:clientData/>
  </xdr:twoCellAnchor>
  <xdr:twoCellAnchor editAs="oneCell">
    <xdr:from>
      <xdr:col>1</xdr:col>
      <xdr:colOff>96051</xdr:colOff>
      <xdr:row>868</xdr:row>
      <xdr:rowOff>32017</xdr:rowOff>
    </xdr:from>
    <xdr:to>
      <xdr:col>1</xdr:col>
      <xdr:colOff>544286</xdr:colOff>
      <xdr:row>869</xdr:row>
      <xdr:rowOff>18677</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28"/>
        <a:stretch>
          <a:fillRect/>
        </a:stretch>
      </xdr:blipFill>
      <xdr:spPr>
        <a:xfrm>
          <a:off x="1045883" y="602161429"/>
          <a:ext cx="448235" cy="680357"/>
        </a:xfrm>
        <a:prstGeom prst="rect">
          <a:avLst/>
        </a:prstGeom>
      </xdr:spPr>
    </xdr:pic>
    <xdr:clientData/>
  </xdr:twoCellAnchor>
  <xdr:twoCellAnchor editAs="oneCell">
    <xdr:from>
      <xdr:col>1</xdr:col>
      <xdr:colOff>88367</xdr:colOff>
      <xdr:row>869</xdr:row>
      <xdr:rowOff>24333</xdr:rowOff>
    </xdr:from>
    <xdr:to>
      <xdr:col>1</xdr:col>
      <xdr:colOff>536602</xdr:colOff>
      <xdr:row>870</xdr:row>
      <xdr:rowOff>10992</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28"/>
        <a:stretch>
          <a:fillRect/>
        </a:stretch>
      </xdr:blipFill>
      <xdr:spPr>
        <a:xfrm>
          <a:off x="1038199" y="602847442"/>
          <a:ext cx="448235" cy="680357"/>
        </a:xfrm>
        <a:prstGeom prst="rect">
          <a:avLst/>
        </a:prstGeom>
      </xdr:spPr>
    </xdr:pic>
    <xdr:clientData/>
  </xdr:twoCellAnchor>
  <xdr:twoCellAnchor editAs="oneCell">
    <xdr:from>
      <xdr:col>0</xdr:col>
      <xdr:colOff>939158</xdr:colOff>
      <xdr:row>870</xdr:row>
      <xdr:rowOff>64033</xdr:rowOff>
    </xdr:from>
    <xdr:to>
      <xdr:col>1</xdr:col>
      <xdr:colOff>768403</xdr:colOff>
      <xdr:row>870</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9"/>
        <a:stretch>
          <a:fillRect/>
        </a:stretch>
      </xdr:blipFill>
      <xdr:spPr>
        <a:xfrm>
          <a:off x="939158" y="603580840"/>
          <a:ext cx="779077" cy="608319"/>
        </a:xfrm>
        <a:prstGeom prst="rect">
          <a:avLst/>
        </a:prstGeom>
      </xdr:spPr>
    </xdr:pic>
    <xdr:clientData/>
  </xdr:twoCellAnchor>
  <xdr:twoCellAnchor editAs="oneCell">
    <xdr:from>
      <xdr:col>0</xdr:col>
      <xdr:colOff>949831</xdr:colOff>
      <xdr:row>872</xdr:row>
      <xdr:rowOff>21344</xdr:rowOff>
    </xdr:from>
    <xdr:to>
      <xdr:col>1</xdr:col>
      <xdr:colOff>812799</xdr:colOff>
      <xdr:row>873</xdr:row>
      <xdr:rowOff>369047</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30"/>
        <a:stretch>
          <a:fillRect/>
        </a:stretch>
      </xdr:blipFill>
      <xdr:spPr>
        <a:xfrm>
          <a:off x="949831" y="604925546"/>
          <a:ext cx="812800" cy="104140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31"/>
        <a:stretch>
          <a:fillRect/>
        </a:stretch>
      </xdr:blipFill>
      <xdr:spPr>
        <a:xfrm>
          <a:off x="1088571" y="450935379"/>
          <a:ext cx="512269" cy="640336"/>
        </a:xfrm>
        <a:prstGeom prst="rect">
          <a:avLst/>
        </a:prstGeom>
      </xdr:spPr>
    </xdr:pic>
    <xdr:clientData/>
  </xdr:twoCellAnchor>
  <xdr:twoCellAnchor>
    <xdr:from>
      <xdr:col>1</xdr:col>
      <xdr:colOff>85378</xdr:colOff>
      <xdr:row>740</xdr:row>
      <xdr:rowOff>37098</xdr:rowOff>
    </xdr:from>
    <xdr:to>
      <xdr:col>1</xdr:col>
      <xdr:colOff>693698</xdr:colOff>
      <xdr:row>741</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32"/>
        <a:stretch>
          <a:fillRect/>
        </a:stretch>
      </xdr:blipFill>
      <xdr:spPr>
        <a:xfrm>
          <a:off x="1035210" y="513373232"/>
          <a:ext cx="608320" cy="656600"/>
        </a:xfrm>
        <a:prstGeom prst="rect">
          <a:avLst/>
        </a:prstGeom>
      </xdr:spPr>
    </xdr:pic>
    <xdr:clientData/>
  </xdr:twoCellAnchor>
  <xdr:twoCellAnchor>
    <xdr:from>
      <xdr:col>1</xdr:col>
      <xdr:colOff>213445</xdr:colOff>
      <xdr:row>739</xdr:row>
      <xdr:rowOff>32018</xdr:rowOff>
    </xdr:from>
    <xdr:to>
      <xdr:col>1</xdr:col>
      <xdr:colOff>736386</xdr:colOff>
      <xdr:row>739</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33"/>
        <a:stretch>
          <a:fillRect/>
        </a:stretch>
      </xdr:blipFill>
      <xdr:spPr>
        <a:xfrm>
          <a:off x="1163277" y="512674455"/>
          <a:ext cx="522941" cy="651007"/>
        </a:xfrm>
        <a:prstGeom prst="rect">
          <a:avLst/>
        </a:prstGeom>
      </xdr:spPr>
    </xdr:pic>
    <xdr:clientData/>
  </xdr:twoCellAnchor>
  <xdr:twoCellAnchor>
    <xdr:from>
      <xdr:col>1</xdr:col>
      <xdr:colOff>202773</xdr:colOff>
      <xdr:row>737</xdr:row>
      <xdr:rowOff>693697</xdr:rowOff>
    </xdr:from>
    <xdr:to>
      <xdr:col>1</xdr:col>
      <xdr:colOff>725714</xdr:colOff>
      <xdr:row>738</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33"/>
        <a:stretch>
          <a:fillRect/>
        </a:stretch>
      </xdr:blipFill>
      <xdr:spPr>
        <a:xfrm>
          <a:off x="1152605" y="511948739"/>
          <a:ext cx="522941" cy="651007"/>
        </a:xfrm>
        <a:prstGeom prst="rect">
          <a:avLst/>
        </a:prstGeom>
      </xdr:spPr>
    </xdr:pic>
    <xdr:clientData/>
  </xdr:twoCellAnchor>
  <xdr:twoCellAnchor>
    <xdr:from>
      <xdr:col>1</xdr:col>
      <xdr:colOff>170757</xdr:colOff>
      <xdr:row>737</xdr:row>
      <xdr:rowOff>32016</xdr:rowOff>
    </xdr:from>
    <xdr:to>
      <xdr:col>1</xdr:col>
      <xdr:colOff>693698</xdr:colOff>
      <xdr:row>737</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33"/>
        <a:stretch>
          <a:fillRect/>
        </a:stretch>
      </xdr:blipFill>
      <xdr:spPr>
        <a:xfrm>
          <a:off x="1120589" y="511287058"/>
          <a:ext cx="522941" cy="651007"/>
        </a:xfrm>
        <a:prstGeom prst="rect">
          <a:avLst/>
        </a:prstGeom>
      </xdr:spPr>
    </xdr:pic>
    <xdr:clientData/>
  </xdr:twoCellAnchor>
  <xdr:twoCellAnchor>
    <xdr:from>
      <xdr:col>1</xdr:col>
      <xdr:colOff>160084</xdr:colOff>
      <xdr:row>736</xdr:row>
      <xdr:rowOff>32017</xdr:rowOff>
    </xdr:from>
    <xdr:to>
      <xdr:col>1</xdr:col>
      <xdr:colOff>683025</xdr:colOff>
      <xdr:row>736</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33"/>
        <a:stretch>
          <a:fillRect/>
        </a:stretch>
      </xdr:blipFill>
      <xdr:spPr>
        <a:xfrm>
          <a:off x="1109916" y="510593362"/>
          <a:ext cx="522941" cy="651007"/>
        </a:xfrm>
        <a:prstGeom prst="rect">
          <a:avLst/>
        </a:prstGeom>
      </xdr:spPr>
    </xdr:pic>
    <xdr:clientData/>
  </xdr:twoCellAnchor>
  <xdr:twoCellAnchor>
    <xdr:from>
      <xdr:col>1</xdr:col>
      <xdr:colOff>234789</xdr:colOff>
      <xdr:row>735</xdr:row>
      <xdr:rowOff>32017</xdr:rowOff>
    </xdr:from>
    <xdr:to>
      <xdr:col>1</xdr:col>
      <xdr:colOff>697554</xdr:colOff>
      <xdr:row>735</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34"/>
        <a:stretch>
          <a:fillRect/>
        </a:stretch>
      </xdr:blipFill>
      <xdr:spPr>
        <a:xfrm>
          <a:off x="1184621" y="509899664"/>
          <a:ext cx="462765" cy="629664"/>
        </a:xfrm>
        <a:prstGeom prst="rect">
          <a:avLst/>
        </a:prstGeom>
      </xdr:spPr>
    </xdr:pic>
    <xdr:clientData/>
  </xdr:twoCellAnchor>
  <xdr:twoCellAnchor>
    <xdr:from>
      <xdr:col>1</xdr:col>
      <xdr:colOff>248449</xdr:colOff>
      <xdr:row>734</xdr:row>
      <xdr:rowOff>56349</xdr:rowOff>
    </xdr:from>
    <xdr:to>
      <xdr:col>1</xdr:col>
      <xdr:colOff>711214</xdr:colOff>
      <xdr:row>734</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34"/>
        <a:stretch>
          <a:fillRect/>
        </a:stretch>
      </xdr:blipFill>
      <xdr:spPr>
        <a:xfrm>
          <a:off x="1198281" y="509230299"/>
          <a:ext cx="462765" cy="629664"/>
        </a:xfrm>
        <a:prstGeom prst="rect">
          <a:avLst/>
        </a:prstGeom>
      </xdr:spPr>
    </xdr:pic>
    <xdr:clientData/>
  </xdr:twoCellAnchor>
  <xdr:twoCellAnchor>
    <xdr:from>
      <xdr:col>1</xdr:col>
      <xdr:colOff>230093</xdr:colOff>
      <xdr:row>733</xdr:row>
      <xdr:rowOff>27321</xdr:rowOff>
    </xdr:from>
    <xdr:to>
      <xdr:col>1</xdr:col>
      <xdr:colOff>692858</xdr:colOff>
      <xdr:row>733</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34"/>
        <a:stretch>
          <a:fillRect/>
        </a:stretch>
      </xdr:blipFill>
      <xdr:spPr>
        <a:xfrm>
          <a:off x="1179925" y="508507573"/>
          <a:ext cx="462765" cy="629664"/>
        </a:xfrm>
        <a:prstGeom prst="rect">
          <a:avLst/>
        </a:prstGeom>
      </xdr:spPr>
    </xdr:pic>
    <xdr:clientData/>
  </xdr:twoCellAnchor>
  <xdr:twoCellAnchor editAs="oneCell">
    <xdr:from>
      <xdr:col>1</xdr:col>
      <xdr:colOff>213446</xdr:colOff>
      <xdr:row>886</xdr:row>
      <xdr:rowOff>21345</xdr:rowOff>
    </xdr:from>
    <xdr:to>
      <xdr:col>1</xdr:col>
      <xdr:colOff>704370</xdr:colOff>
      <xdr:row>886</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35"/>
        <a:stretch>
          <a:fillRect/>
        </a:stretch>
      </xdr:blipFill>
      <xdr:spPr>
        <a:xfrm>
          <a:off x="1163278" y="614637311"/>
          <a:ext cx="490924" cy="646772"/>
        </a:xfrm>
        <a:prstGeom prst="rect">
          <a:avLst/>
        </a:prstGeom>
      </xdr:spPr>
    </xdr:pic>
    <xdr:clientData/>
  </xdr:twoCellAnchor>
  <xdr:twoCellAnchor editAs="oneCell">
    <xdr:from>
      <xdr:col>1</xdr:col>
      <xdr:colOff>184418</xdr:colOff>
      <xdr:row>887</xdr:row>
      <xdr:rowOff>35005</xdr:rowOff>
    </xdr:from>
    <xdr:to>
      <xdr:col>1</xdr:col>
      <xdr:colOff>675342</xdr:colOff>
      <xdr:row>887</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35"/>
        <a:stretch>
          <a:fillRect/>
        </a:stretch>
      </xdr:blipFill>
      <xdr:spPr>
        <a:xfrm>
          <a:off x="1134250" y="615344669"/>
          <a:ext cx="490924" cy="646772"/>
        </a:xfrm>
        <a:prstGeom prst="rect">
          <a:avLst/>
        </a:prstGeom>
      </xdr:spPr>
    </xdr:pic>
    <xdr:clientData/>
  </xdr:twoCellAnchor>
  <xdr:twoCellAnchor editAs="oneCell">
    <xdr:from>
      <xdr:col>1</xdr:col>
      <xdr:colOff>224118</xdr:colOff>
      <xdr:row>892</xdr:row>
      <xdr:rowOff>42689</xdr:rowOff>
    </xdr:from>
    <xdr:to>
      <xdr:col>1</xdr:col>
      <xdr:colOff>674724</xdr:colOff>
      <xdr:row>892</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36"/>
        <a:stretch>
          <a:fillRect/>
        </a:stretch>
      </xdr:blipFill>
      <xdr:spPr>
        <a:xfrm>
          <a:off x="1173950" y="618820840"/>
          <a:ext cx="450606" cy="608319"/>
        </a:xfrm>
        <a:prstGeom prst="rect">
          <a:avLst/>
        </a:prstGeom>
      </xdr:spPr>
    </xdr:pic>
    <xdr:clientData/>
  </xdr:twoCellAnchor>
  <xdr:twoCellAnchor editAs="oneCell">
    <xdr:from>
      <xdr:col>1</xdr:col>
      <xdr:colOff>213445</xdr:colOff>
      <xdr:row>893</xdr:row>
      <xdr:rowOff>32017</xdr:rowOff>
    </xdr:from>
    <xdr:to>
      <xdr:col>1</xdr:col>
      <xdr:colOff>664051</xdr:colOff>
      <xdr:row>893</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36"/>
        <a:stretch>
          <a:fillRect/>
        </a:stretch>
      </xdr:blipFill>
      <xdr:spPr>
        <a:xfrm>
          <a:off x="1163277" y="619503866"/>
          <a:ext cx="450606" cy="60831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Z898" totalsRowShown="0" headerRowDxfId="137" dataDxfId="135" headerRowBorderDxfId="136" tableBorderDxfId="134">
  <autoFilter ref="A1:Z898" xr:uid="{2C3F7A77-AA9A-9049-9BD3-D03FDDAB2B95}"/>
  <tableColumns count="26">
    <tableColumn id="28" xr3:uid="{0CDE7E80-246F-9642-A518-1282133B0DD5}" name="Code" dataDxfId="133"/>
    <tableColumn id="1" xr3:uid="{2C453DBF-7AB3-4C4E-AB99-D0695F989E26}" name="Foto" dataDxfId="132"/>
    <tableColumn id="3" xr3:uid="{F2B89EA9-E152-AC45-BAD1-18B8A1A78055}" name="Type" dataDxfId="131"/>
    <tableColumn id="4" xr3:uid="{E079105E-5F52-DC43-8691-683EFDF2D6A8}" name="Category" dataDxfId="130"/>
    <tableColumn id="5" xr3:uid="{DC8749DD-8D68-5641-B45F-3231107C111B}" name="Nombre del artículo" dataDxfId="129"/>
    <tableColumn id="6" xr3:uid="{5ACC1848-DB9A-1D4E-8959-7ACE34F9684E}" name="Talla" dataDxfId="128"/>
    <tableColumn id="7" xr3:uid="{64C559F8-872F-9C40-926B-1FBAD12F046B}" name="Brand" dataDxfId="127"/>
    <tableColumn id="12" xr3:uid="{AC24821D-9AD1-3A46-A2DD-6430B612E786}" name="Precio" dataDxfId="126"/>
    <tableColumn id="13" xr3:uid="{99FED3F8-23A2-7D44-A402-D8E46215D411}" name="Pricing 1" dataDxfId="125">
      <calculatedColumnFormula>U2</calculatedColumnFormula>
    </tableColumn>
    <tableColumn id="15" xr3:uid="{A92ECA4D-AC2B-A744-AA0A-A77850574C37}" name="Entradas" dataDxfId="124"/>
    <tableColumn id="16" xr3:uid="{616B21E5-25FD-B94F-97F9-58B8EDC40DE6}" name="Salidas" dataDxfId="123">
      <calculatedColumnFormula>SUMIFS(VENTAS[Cantidad],VENTAS[Código del producto Vendido],INVENTARIO[[#This Row],[Code]])</calculatedColumnFormula>
    </tableColumn>
    <tableColumn id="17" xr3:uid="{9D7AB1D3-B97D-A245-B71B-95057FAAC447}" name="Stock Actual" dataDxfId="122">
      <calculatedColumnFormula>INVENTARIO[[#This Row],[Entradas]]-INVENTARIO[[#This Row],[Salidas]]</calculatedColumnFormula>
    </tableColumn>
    <tableColumn id="8" xr3:uid="{CD73F642-108F-9C4A-8F93-51BCE0CF89A6}" name="Comisión 10%" dataDxfId="121">
      <calculatedColumnFormula>INVENTARIO[[#This Row],[Pricing 1]]*10%</calculatedColumnFormula>
    </tableColumn>
    <tableColumn id="18" xr3:uid="{C19FC3A5-7F68-BD46-AB51-847A5CF1C420}" name="Costo Unitario (MXN)" dataDxfId="120"/>
    <tableColumn id="19" xr3:uid="{AA7C9989-9B9A-DE41-84B3-E777B0CFFC80}" name="USD -&gt; MXN" dataDxfId="119"/>
    <tableColumn id="20" xr3:uid="{47CEAB57-BA58-3A4E-8836-7547C0A8670B}" name="Costo Unitario (USD)" dataDxfId="118">
      <calculatedColumnFormula>N2/O2</calculatedColumnFormula>
    </tableColumn>
    <tableColumn id="21" xr3:uid="{6044B009-325A-1E48-996D-3795B08AD37D}" name="Peso (g)" dataDxfId="117"/>
    <tableColumn id="22" xr3:uid="{3FE36986-70B1-7045-B79B-1F306E510CCC}" name="Precio Envío Kilogramo (USD)" dataDxfId="116"/>
    <tableColumn id="23" xr3:uid="{8E0BCE09-A215-4E49-9ADF-CC46A3A57580}" name="Costo Envío (USD)" dataDxfId="115" dataCellStyle="Currency">
      <calculatedColumnFormula>Q2*R2/1000</calculatedColumnFormula>
    </tableColumn>
    <tableColumn id="25" xr3:uid="{D2FD5BA1-0777-4446-96AC-0A15858284E3}" name="Costo total" dataDxfId="114" dataCellStyle="Currency">
      <calculatedColumnFormula>(P2+S2)-INVENTARIO[[#This Row],[Comisión 10%]]</calculatedColumnFormula>
    </tableColumn>
    <tableColumn id="26" xr3:uid="{0CF8E044-9EA3-C143-9605-5C9780CD5463}" name="Precio Venta Ideal (x1.5)" dataDxfId="113">
      <calculatedColumnFormula>ROUNDUP(T2,0)</calculatedColumnFormula>
    </tableColumn>
    <tableColumn id="14" xr3:uid="{F696554F-9947-834E-9EAD-4D4726C2FF95}" name="Precio Final" dataDxfId="112"/>
    <tableColumn id="27" xr3:uid="{BC945D69-9F4B-7A40-8582-5050E162AF5D}" name="Ganancia Unitaria" dataDxfId="111">
      <calculatedColumnFormula>INVENTARIO[[#This Row],[Precio Final]]-(INVENTARIO[[#This Row],[Comisión 10%]]+INVENTARIO[[#This Row],[Costo total]])</calculatedColumnFormula>
    </tableColumn>
    <tableColumn id="9" xr3:uid="{1FAF5B63-ACBA-B242-90DB-527D9503C481}" name="Ganancia x Cant Ventas" dataDxfId="110">
      <calculatedColumnFormula>INVENTARIO[[#This Row],[Ganancia Unitaria]]*INVENTARIO[[#This Row],[Salidas]]</calculatedColumnFormula>
    </tableColumn>
    <tableColumn id="2" xr3:uid="{C756BB23-1EDA-C348-A3F9-8A96A71F7019}" name="Detalles de la Compra" dataDxfId="109"/>
    <tableColumn id="11" xr3:uid="{26BCEB9F-AB2B-5E44-9823-BCD18B1CB208}" name="Column1" dataDxfId="108"/>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03" totalsRowShown="0" headerRowDxfId="107">
  <autoFilter ref="A2:L703" xr:uid="{E74EA521-20AF-4144-BFD6-B4CAB243FD5C}"/>
  <tableColumns count="12">
    <tableColumn id="10" xr3:uid="{254F3DD0-681F-D044-B8E6-8248EFC4ED42}" name="Fecha" dataDxfId="10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05">
      <calculatedColumnFormula>IFERROR(VLOOKUP(VENTAS[[#This Row],[Código del producto Vendido]],INVENTARIO[],5,FALSE),"-")</calculatedColumnFormula>
    </tableColumn>
    <tableColumn id="5" xr3:uid="{2D8E74F0-BFC9-3345-9C72-753D75E3B370}" name="Cantidad" dataDxfId="104"/>
    <tableColumn id="6" xr3:uid="{36BE525D-D788-A445-9780-12D5093CE733}" name="Precio Venta" dataDxfId="103"/>
    <tableColumn id="9" xr3:uid="{C7149008-C071-C449-8FD5-0D78B763144A}" name="Total" dataDxfId="102">
      <calculatedColumnFormula>VENTAS[[#This Row],[Cantidad]]*VENTAS[[#This Row],[Precio Venta]]</calculatedColumnFormula>
    </tableColumn>
    <tableColumn id="17" xr3:uid="{F982F0FF-F144-0E44-9EA6-4B1C618EBFC1}" name="Comisión 10%" dataDxfId="101">
      <calculatedColumnFormula>IF(VENTAS[[#This Row],[Nombre del Gestor]]&gt;1,  VENTAS[[#This Row],[Total]]*10%, 0)</calculatedColumnFormula>
    </tableColumn>
    <tableColumn id="7" xr3:uid="{8DAE9700-3722-EE49-8126-9BBFB9E8BC1C}" name="Costo" dataDxfId="100">
      <calculatedColumnFormula>IFERROR(VLOOKUP(VENTAS[[#This Row],[Código del producto Vendido]],INVENTARIO[],24,FALSE),"-")</calculatedColumnFormula>
    </tableColumn>
    <tableColumn id="8" xr3:uid="{0AF0F1FD-94AA-9344-8CD7-35AB106FDE9E}" name="Ganancia" dataDxfId="9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98" dataDxfId="96" headerRowBorderDxfId="97" tableBorderDxfId="95">
  <autoFilter ref="A2:AB547" xr:uid="{14D7506B-EE85-F544-9961-B2BE754DC6E2}"/>
  <tableColumns count="28">
    <tableColumn id="28" xr3:uid="{6924604D-20AE-444E-AB39-213FDBB93805}" name="Code" dataDxfId="94"/>
    <tableColumn id="1" xr3:uid="{67088303-79E9-9A48-BC28-F3B64230F6C3}" name="Foto" dataDxfId="93"/>
    <tableColumn id="3" xr3:uid="{306D90C9-037E-E943-A37B-1A2F624E191C}" name="Type" dataDxfId="92"/>
    <tableColumn id="4" xr3:uid="{AA219E3E-53C1-4649-A48E-E7A0AF1A0FE3}" name="Category" dataDxfId="91"/>
    <tableColumn id="5" xr3:uid="{C0428216-B3C9-4746-8F2B-7CBBC7533BD0}" name="Title" dataDxfId="90"/>
    <tableColumn id="6" xr3:uid="{126BAD91-D1D1-B04F-B68A-43BBB58D797A}" name="Description" dataDxfId="89"/>
    <tableColumn id="7" xr3:uid="{53E103DA-D950-8A4E-ABE3-EF3BF8BDC46B}" name="Brand" dataDxfId="88"/>
    <tableColumn id="8" xr3:uid="{41A50BC1-36FF-4646-B51F-4B8E1A2A0B07}" name="Keywords" dataDxfId="87"/>
    <tableColumn id="9" xr3:uid="{170AA51B-B892-D745-83B4-79A70D944C53}" name="Unit" dataDxfId="86"/>
    <tableColumn id="10" xr3:uid="{F2A6E94D-C36C-B149-AB2E-F97B12E8D29D}" name="Unit Tag" dataDxfId="85"/>
    <tableColumn id="11" xr3:uid="{1B16B37E-C921-CD4C-95D0-FDC3402B70CA}" name="Picture" dataDxfId="84"/>
    <tableColumn id="12" xr3:uid="{46402FEC-3FC5-B94A-BB92-617F98D6457C}" name="Media" dataDxfId="83"/>
    <tableColumn id="13" xr3:uid="{E1169533-A858-2D4F-BB62-61F27FCBED7E}" name="Pricing 1" dataDxfId="82">
      <calculatedColumnFormula>Z3</calculatedColumnFormula>
    </tableColumn>
    <tableColumn id="14" xr3:uid="{9D22A055-7E22-C149-9EF1-F3AD9A0841E5}" name="Pricing Ref 1" dataDxfId="81"/>
    <tableColumn id="15" xr3:uid="{74A6110A-0A09-3E40-8E5C-9764FB41CD73}" name="Entradas" dataDxfId="80"/>
    <tableColumn id="16" xr3:uid="{D3F5D272-2B64-B64B-86E2-8AFD492E442C}" name="Salidas" dataDxfId="79">
      <calculatedColumnFormula>SUMIFS(VENTAS[Cantidad],VENTAS[Código del producto Vendido],INVENTARIO4[[#This Row],[Code]])</calculatedColumnFormula>
    </tableColumn>
    <tableColumn id="17" xr3:uid="{738043F2-EE05-B84A-AA0E-7219D2AEBA15}" name="Stock Actual" dataDxfId="78">
      <calculatedColumnFormula>INVENTARIO4[[#This Row],[Entradas]]-INVENTARIO4[[#This Row],[Salidas]]</calculatedColumnFormula>
    </tableColumn>
    <tableColumn id="18" xr3:uid="{79A569C6-DD9F-BD44-9C31-9B2292B206E7}" name="Costo Unitario (MXN)" dataDxfId="77"/>
    <tableColumn id="19" xr3:uid="{8F6B41AF-DE18-C04C-A82F-331CC46B6B06}" name="USD -&gt; MXN" dataDxfId="76"/>
    <tableColumn id="20" xr3:uid="{BF821352-596F-5C4F-A44A-A6F7D727DAE6}" name="Costo Unitario (USD)" dataDxfId="75">
      <calculatedColumnFormula>R3/S3</calculatedColumnFormula>
    </tableColumn>
    <tableColumn id="21" xr3:uid="{3B9E20DB-F951-D84D-9199-CE37EEF9E14D}" name="Peso (g)" dataDxfId="74"/>
    <tableColumn id="22" xr3:uid="{CC8C3E1F-A1FB-9947-96B6-E0C27CABA4F8}" name="Precio Envío Kilogramo (USD)" dataDxfId="73"/>
    <tableColumn id="23" xr3:uid="{053FDAB1-655B-2C48-AA48-1BA0172BBEB8}" name="Costo Envío (USD)" dataDxfId="72">
      <calculatedColumnFormula>U3*V3/1000</calculatedColumnFormula>
    </tableColumn>
    <tableColumn id="24" xr3:uid="{3E4C3ED2-4A31-2B42-9585-4F9CEEF8901F}" name="Costo Total (USD)" dataDxfId="71">
      <calculatedColumnFormula>T3+W3</calculatedColumnFormula>
    </tableColumn>
    <tableColumn id="25" xr3:uid="{6DE99281-FD17-DB4A-9D85-0DD7F14B4AB4}" name="Precio Venta Ideal" dataDxfId="70">
      <calculatedColumnFormula>T3*1.5+W3</calculatedColumnFormula>
    </tableColumn>
    <tableColumn id="26" xr3:uid="{03E0E835-B8C7-EE45-9FE1-F601486B7810}" name="Precio Venta Final" dataDxfId="69">
      <calculatedColumnFormula>ROUNDUP(Y3,0)</calculatedColumnFormula>
    </tableColumn>
    <tableColumn id="27" xr3:uid="{E703E02D-F252-E441-B95C-5E3D8F3FCD1A}" name="Ganancia" dataDxfId="68">
      <calculatedColumnFormula>Z3-T3-W3</calculatedColumnFormula>
    </tableColumn>
    <tableColumn id="2" xr3:uid="{3A433996-F7EE-4340-9165-CC87B27B9DE4}" name="Column1" dataDxfId="6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66">
  <autoFilter ref="A1:B569" xr:uid="{7D660EA7-BFF4-C541-9EA8-F92EA01E3EDD}"/>
  <tableColumns count="2">
    <tableColumn id="1" xr3:uid="{F5D419F5-826E-7F48-9A5B-D9DB9F06764E}" name="Code"/>
    <tableColumn id="2" xr3:uid="{644F2C43-3800-0640-AB9D-489366D83DB3}" name="Picture" dataDxfId="6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Z898"/>
  <sheetViews>
    <sheetView showGridLines="0" tabSelected="1" topLeftCell="A857" zoomScale="119" zoomScaleNormal="130" workbookViewId="0">
      <selection activeCell="E896" sqref="E896"/>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17" style="100" customWidth="1"/>
    <col min="5" max="5" width="35.33203125" style="4" customWidth="1"/>
    <col min="6" max="6" width="10.83203125" style="4" bestFit="1" customWidth="1"/>
    <col min="7" max="7" width="11.6640625" style="1" customWidth="1"/>
    <col min="8" max="8" width="11.33203125" style="1" bestFit="1" customWidth="1"/>
    <col min="9" max="9" width="14" style="1" hidden="1" customWidth="1"/>
    <col min="10" max="10" width="13.33203125" style="5" customWidth="1"/>
    <col min="11" max="11" width="11.83203125" style="1" customWidth="1"/>
    <col min="12" max="12" width="15.5" style="1" customWidth="1"/>
    <col min="13" max="13" width="16" style="1" bestFit="1" customWidth="1"/>
    <col min="14" max="14" width="20.1640625" style="1" hidden="1" customWidth="1"/>
    <col min="15" max="15" width="11.5" style="5" hidden="1" customWidth="1"/>
    <col min="16" max="16" width="14.83203125" style="5" customWidth="1"/>
    <col min="17" max="17" width="12.83203125" style="5" bestFit="1" customWidth="1"/>
    <col min="18" max="18" width="22.5" style="1" bestFit="1" customWidth="1"/>
    <col min="19" max="19" width="18.83203125" style="5" bestFit="1"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16384" width="8.33203125" style="1"/>
  </cols>
  <sheetData>
    <row r="1" spans="1:26" ht="55" customHeight="1" x14ac:dyDescent="0.15">
      <c r="A1" s="161" t="s">
        <v>15</v>
      </c>
      <c r="B1" s="162" t="s">
        <v>424</v>
      </c>
      <c r="C1" s="163" t="s">
        <v>0</v>
      </c>
      <c r="D1" s="164" t="s">
        <v>1</v>
      </c>
      <c r="E1" s="164" t="s">
        <v>2210</v>
      </c>
      <c r="F1" s="164" t="s">
        <v>2211</v>
      </c>
      <c r="G1" s="164" t="s">
        <v>4</v>
      </c>
      <c r="H1" s="164" t="s">
        <v>2209</v>
      </c>
      <c r="I1" s="165" t="s">
        <v>10</v>
      </c>
      <c r="J1" s="164" t="s">
        <v>16</v>
      </c>
      <c r="K1" s="164" t="s">
        <v>17</v>
      </c>
      <c r="L1" s="164" t="s">
        <v>18</v>
      </c>
      <c r="M1" s="164" t="s">
        <v>2208</v>
      </c>
      <c r="N1" s="165" t="s">
        <v>19</v>
      </c>
      <c r="O1" s="165" t="s">
        <v>25</v>
      </c>
      <c r="P1" s="165" t="s">
        <v>20</v>
      </c>
      <c r="Q1" s="164" t="s">
        <v>24</v>
      </c>
      <c r="R1" s="165" t="s">
        <v>26</v>
      </c>
      <c r="S1" s="165" t="s">
        <v>29</v>
      </c>
      <c r="T1" s="165" t="s">
        <v>2010</v>
      </c>
      <c r="U1" s="166" t="s">
        <v>2223</v>
      </c>
      <c r="V1" s="165" t="s">
        <v>2222</v>
      </c>
      <c r="W1" s="165" t="s">
        <v>2219</v>
      </c>
      <c r="X1" s="165" t="s">
        <v>2220</v>
      </c>
      <c r="Y1" s="165" t="s">
        <v>2435</v>
      </c>
      <c r="Z1" s="165" t="s">
        <v>927</v>
      </c>
    </row>
    <row r="2" spans="1:26" ht="55" customHeight="1" x14ac:dyDescent="0.15">
      <c r="A2" s="43" t="s">
        <v>1350</v>
      </c>
      <c r="B2" s="169"/>
      <c r="C2" s="170" t="s">
        <v>12</v>
      </c>
      <c r="D2" s="83" t="s">
        <v>415</v>
      </c>
      <c r="E2" s="83" t="s">
        <v>1267</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row>
    <row r="3" spans="1:26" ht="55" customHeight="1" x14ac:dyDescent="0.15">
      <c r="A3" s="42" t="s">
        <v>1351</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2221</v>
      </c>
    </row>
    <row r="4" spans="1:26" ht="55" customHeight="1" x14ac:dyDescent="0.15">
      <c r="A4" s="43" t="s">
        <v>1352</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row>
    <row r="5" spans="1:26" ht="55" customHeight="1" x14ac:dyDescent="0.15">
      <c r="A5" s="42" t="s">
        <v>1353</v>
      </c>
      <c r="B5" s="173"/>
      <c r="C5" s="174" t="s">
        <v>12</v>
      </c>
      <c r="D5" s="78" t="s">
        <v>50</v>
      </c>
      <c r="E5" s="78" t="s">
        <v>1268</v>
      </c>
      <c r="F5" s="78" t="s">
        <v>698</v>
      </c>
      <c r="G5" s="78" t="s">
        <v>164</v>
      </c>
      <c r="H5" s="175">
        <f>INVENTARIO[[#This Row],[Precio Final]]</f>
        <v>30</v>
      </c>
      <c r="I5" s="78">
        <f t="shared" si="0"/>
        <v>28.503333333333334</v>
      </c>
      <c r="J5" s="78">
        <v>1</v>
      </c>
      <c r="K5" s="110">
        <f>SUMIFS(VENTAS[Cantidad],VENTAS[Código del producto Vendido],INVENTARIO[[#This Row],[Code]])</f>
        <v>0</v>
      </c>
      <c r="L5" s="120">
        <f>INVENTARIO[[#This Row],[Entradas]]-INVENTARIO[[#This Row],[Salidas]]</f>
        <v>1</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0</v>
      </c>
      <c r="Y5" s="42"/>
      <c r="Z5" s="20"/>
    </row>
    <row r="6" spans="1:26" ht="55" customHeight="1" x14ac:dyDescent="0.15">
      <c r="A6" s="43" t="s">
        <v>1354</v>
      </c>
      <c r="B6" s="169"/>
      <c r="C6" s="170" t="s">
        <v>12</v>
      </c>
      <c r="D6" s="83" t="s">
        <v>50</v>
      </c>
      <c r="E6" s="83" t="s">
        <v>1268</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row>
    <row r="7" spans="1:26" ht="55" customHeight="1" x14ac:dyDescent="0.15">
      <c r="A7" s="42" t="s">
        <v>88</v>
      </c>
      <c r="B7" s="173"/>
      <c r="C7" s="174" t="s">
        <v>12</v>
      </c>
      <c r="D7" s="78" t="s">
        <v>50</v>
      </c>
      <c r="E7" s="78" t="s">
        <v>1268</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row>
    <row r="8" spans="1:26"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2221</v>
      </c>
      <c r="Z8" s="43"/>
    </row>
    <row r="9" spans="1:26"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row>
    <row r="10" spans="1:26"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row>
    <row r="11" spans="1:26"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row>
    <row r="12" spans="1:26" ht="55" customHeight="1" x14ac:dyDescent="0.15">
      <c r="A12" s="43" t="s">
        <v>1355</v>
      </c>
      <c r="B12" s="169"/>
      <c r="C12" s="170" t="s">
        <v>12</v>
      </c>
      <c r="D12" s="83" t="s">
        <v>415</v>
      </c>
      <c r="E12" s="83" t="s">
        <v>1276</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row>
    <row r="13" spans="1:26" ht="55" customHeight="1" x14ac:dyDescent="0.15">
      <c r="A13" s="42" t="s">
        <v>1356</v>
      </c>
      <c r="B13" s="173"/>
      <c r="C13" s="174" t="s">
        <v>12</v>
      </c>
      <c r="D13" s="78" t="s">
        <v>415</v>
      </c>
      <c r="E13" s="78" t="s">
        <v>1276</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row>
    <row r="14" spans="1:26" ht="55" customHeight="1" x14ac:dyDescent="0.15">
      <c r="A14" s="43" t="s">
        <v>1357</v>
      </c>
      <c r="B14" s="169"/>
      <c r="C14" s="170" t="s">
        <v>12</v>
      </c>
      <c r="D14" s="83" t="s">
        <v>415</v>
      </c>
      <c r="E14" s="83" t="s">
        <v>1269</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row>
    <row r="15" spans="1:26" ht="55" customHeight="1" x14ac:dyDescent="0.15">
      <c r="A15" s="42" t="s">
        <v>1358</v>
      </c>
      <c r="B15" s="173"/>
      <c r="C15" s="174" t="s">
        <v>12</v>
      </c>
      <c r="D15" s="78" t="s">
        <v>415</v>
      </c>
      <c r="E15" s="78" t="s">
        <v>1270</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row>
    <row r="16" spans="1:26" ht="55" customHeight="1" x14ac:dyDescent="0.15">
      <c r="A16" s="43" t="s">
        <v>1359</v>
      </c>
      <c r="B16" s="169"/>
      <c r="C16" s="170" t="s">
        <v>12</v>
      </c>
      <c r="D16" s="83" t="s">
        <v>415</v>
      </c>
      <c r="E16" s="83" t="s">
        <v>1271</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row>
    <row r="17" spans="1:26" ht="55" customHeight="1" x14ac:dyDescent="0.15">
      <c r="A17" s="42" t="s">
        <v>357</v>
      </c>
      <c r="B17" s="173"/>
      <c r="C17" s="174" t="s">
        <v>12</v>
      </c>
      <c r="D17" s="78" t="s">
        <v>415</v>
      </c>
      <c r="E17" s="78" t="s">
        <v>1271</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row>
    <row r="18" spans="1:26"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row>
    <row r="19" spans="1:26"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row>
    <row r="20" spans="1:26" ht="55" customHeight="1" x14ac:dyDescent="0.15">
      <c r="A20" s="43" t="s">
        <v>1360</v>
      </c>
      <c r="B20" s="169"/>
      <c r="C20" s="170" t="s">
        <v>12</v>
      </c>
      <c r="D20" s="83" t="s">
        <v>415</v>
      </c>
      <c r="E20" s="83" t="s">
        <v>1272</v>
      </c>
      <c r="F20" s="83" t="s">
        <v>693</v>
      </c>
      <c r="G20" s="83" t="s">
        <v>164</v>
      </c>
      <c r="H20" s="171">
        <f>INVENTARIO[[#This Row],[Precio Final]]</f>
        <v>28</v>
      </c>
      <c r="I20" s="83">
        <f t="shared" si="0"/>
        <v>27.080833333333331</v>
      </c>
      <c r="J20" s="83">
        <v>2</v>
      </c>
      <c r="K20" s="112">
        <f>SUMIFS(VENTAS[Cantidad],VENTAS[Código del producto Vendido],INVENTARIO[[#This Row],[Code]])</f>
        <v>1</v>
      </c>
      <c r="L20" s="121">
        <f>INVENTARIO[[#This Row],[Entradas]]-INVENTARIO[[#This Row],[Salidas]]</f>
        <v>1</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9.9461111111111116</v>
      </c>
      <c r="Y20" s="43"/>
      <c r="Z20" s="43"/>
    </row>
    <row r="21" spans="1:26" ht="55" customHeight="1" x14ac:dyDescent="0.15">
      <c r="A21" s="42" t="s">
        <v>1361</v>
      </c>
      <c r="B21" s="173"/>
      <c r="C21" s="174" t="s">
        <v>12</v>
      </c>
      <c r="D21" s="78" t="s">
        <v>415</v>
      </c>
      <c r="E21" s="78" t="s">
        <v>1273</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row>
    <row r="22" spans="1:26"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row>
    <row r="23" spans="1:26" ht="55" customHeight="1" x14ac:dyDescent="0.15">
      <c r="A23" s="42" t="s">
        <v>1362</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row>
    <row r="24" spans="1:26" ht="55" customHeight="1" x14ac:dyDescent="0.15">
      <c r="A24" s="43" t="s">
        <v>1363</v>
      </c>
      <c r="B24" s="169"/>
      <c r="C24" s="170" t="s">
        <v>12</v>
      </c>
      <c r="D24" s="83" t="s">
        <v>415</v>
      </c>
      <c r="E24" s="83" t="s">
        <v>1273</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row>
    <row r="25" spans="1:26" ht="55" customHeight="1" x14ac:dyDescent="0.15">
      <c r="A25" s="42" t="s">
        <v>1364</v>
      </c>
      <c r="B25" s="173"/>
      <c r="C25" s="174" t="s">
        <v>12</v>
      </c>
      <c r="D25" s="78" t="s">
        <v>415</v>
      </c>
      <c r="E25" s="78" t="s">
        <v>1274</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row>
    <row r="26" spans="1:26" ht="55" customHeight="1" x14ac:dyDescent="0.15">
      <c r="A26" s="43" t="s">
        <v>1365</v>
      </c>
      <c r="B26" s="169"/>
      <c r="C26" s="170" t="s">
        <v>12</v>
      </c>
      <c r="D26" s="83" t="s">
        <v>415</v>
      </c>
      <c r="E26" s="83" t="s">
        <v>1271</v>
      </c>
      <c r="F26" s="83" t="s">
        <v>695</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row>
    <row r="27" spans="1:26" ht="55" customHeight="1" x14ac:dyDescent="0.15">
      <c r="A27" s="42" t="s">
        <v>1366</v>
      </c>
      <c r="B27" s="173"/>
      <c r="C27" s="174" t="s">
        <v>12</v>
      </c>
      <c r="D27" s="78" t="s">
        <v>415</v>
      </c>
      <c r="E27" s="78" t="s">
        <v>1271</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row>
    <row r="28" spans="1:26" ht="55" customHeight="1" x14ac:dyDescent="0.15">
      <c r="A28" s="43" t="s">
        <v>1367</v>
      </c>
      <c r="B28" s="169"/>
      <c r="C28" s="170" t="s">
        <v>12</v>
      </c>
      <c r="D28" s="83" t="s">
        <v>415</v>
      </c>
      <c r="E28" s="83" t="s">
        <v>1277</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row>
    <row r="29" spans="1:26"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row>
    <row r="30" spans="1:26"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row>
    <row r="31" spans="1:26"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row>
    <row r="32" spans="1:26"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row>
    <row r="33" spans="1:26"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row>
    <row r="34" spans="1:26" ht="55" customHeight="1" x14ac:dyDescent="0.15">
      <c r="A34" s="43" t="s">
        <v>1368</v>
      </c>
      <c r="B34" s="169"/>
      <c r="C34" s="170" t="s">
        <v>12</v>
      </c>
      <c r="D34" s="83" t="s">
        <v>415</v>
      </c>
      <c r="E34" s="83" t="s">
        <v>696</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row>
    <row r="35" spans="1:26"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row>
    <row r="36" spans="1:26" ht="55" customHeight="1" x14ac:dyDescent="0.15">
      <c r="A36" s="43" t="s">
        <v>1369</v>
      </c>
      <c r="B36" s="169"/>
      <c r="C36" s="170" t="s">
        <v>12</v>
      </c>
      <c r="D36" s="83" t="s">
        <v>415</v>
      </c>
      <c r="E36" s="83" t="s">
        <v>1271</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row>
    <row r="37" spans="1:26" ht="55" customHeight="1" x14ac:dyDescent="0.15">
      <c r="A37" s="42" t="s">
        <v>1370</v>
      </c>
      <c r="B37" s="173"/>
      <c r="C37" s="174" t="s">
        <v>12</v>
      </c>
      <c r="D37" s="78" t="s">
        <v>415</v>
      </c>
      <c r="E37" s="78" t="s">
        <v>1271</v>
      </c>
      <c r="F37" s="78" t="s">
        <v>692</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row>
    <row r="38" spans="1:26"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row>
    <row r="39" spans="1:26" ht="55" customHeight="1" x14ac:dyDescent="0.15">
      <c r="A39" s="42" t="s">
        <v>65</v>
      </c>
      <c r="B39" s="173"/>
      <c r="C39" s="174" t="s">
        <v>12</v>
      </c>
      <c r="D39" s="78" t="s">
        <v>415</v>
      </c>
      <c r="E39" s="78" t="s">
        <v>746</v>
      </c>
      <c r="F39" s="78" t="s">
        <v>693</v>
      </c>
      <c r="G39" s="78" t="s">
        <v>164</v>
      </c>
      <c r="H39" s="175">
        <f>INVENTARIO[[#This Row],[Precio Final]]</f>
        <v>25</v>
      </c>
      <c r="I39" s="78">
        <f t="shared" si="0"/>
        <v>28.738333333333333</v>
      </c>
      <c r="J39" s="78">
        <v>1</v>
      </c>
      <c r="K39" s="110">
        <f>SUMIFS(VENTAS[Cantidad],VENTAS[Código del producto Vendido],INVENTARIO[[#This Row],[Code]])</f>
        <v>1</v>
      </c>
      <c r="L39" s="120">
        <f>INVENTARIO[[#This Row],[Entradas]]-INVENTARIO[[#This Row],[Salidas]]</f>
        <v>0</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row>
    <row r="40" spans="1:26" ht="55" customHeight="1" x14ac:dyDescent="0.15">
      <c r="A40" s="43" t="s">
        <v>1371</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row>
    <row r="41" spans="1:26" ht="55" customHeight="1" x14ac:dyDescent="0.15">
      <c r="A41" s="42" t="s">
        <v>1372</v>
      </c>
      <c r="B41" s="173"/>
      <c r="C41" s="174" t="s">
        <v>12</v>
      </c>
      <c r="D41" s="78" t="s">
        <v>415</v>
      </c>
      <c r="E41" s="78" t="s">
        <v>1275</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row>
    <row r="42" spans="1:26"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row>
    <row r="43" spans="1:26"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row>
    <row r="44" spans="1:26"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row>
    <row r="45" spans="1:26"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row>
    <row r="46" spans="1:26" ht="55" customHeight="1" x14ac:dyDescent="0.15">
      <c r="A46" s="43" t="s">
        <v>1373</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row>
    <row r="47" spans="1:26" ht="55" customHeight="1" x14ac:dyDescent="0.15">
      <c r="A47" s="42" t="s">
        <v>441</v>
      </c>
      <c r="B47" s="173"/>
      <c r="C47" s="174" t="s">
        <v>12</v>
      </c>
      <c r="D47" s="78" t="s">
        <v>1770</v>
      </c>
      <c r="E47" s="78" t="s">
        <v>749</v>
      </c>
      <c r="F47" s="78" t="s">
        <v>2382</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row>
    <row r="48" spans="1:26" ht="55" customHeight="1" x14ac:dyDescent="0.15">
      <c r="A48" s="43" t="s">
        <v>442</v>
      </c>
      <c r="B48" s="169"/>
      <c r="C48" s="170" t="s">
        <v>12</v>
      </c>
      <c r="D48" s="83" t="s">
        <v>1770</v>
      </c>
      <c r="E48" s="83" t="s">
        <v>748</v>
      </c>
      <c r="F48" s="83" t="s">
        <v>2383</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row>
    <row r="49" spans="1:26" ht="55" customHeight="1" x14ac:dyDescent="0.15">
      <c r="A49" s="42" t="s">
        <v>1374</v>
      </c>
      <c r="B49" s="173"/>
      <c r="C49" s="174" t="s">
        <v>12</v>
      </c>
      <c r="D49" s="78" t="s">
        <v>1770</v>
      </c>
      <c r="E49" s="78" t="s">
        <v>750</v>
      </c>
      <c r="F49" s="78" t="s">
        <v>2384</v>
      </c>
      <c r="G49" s="78" t="s">
        <v>164</v>
      </c>
      <c r="H49" s="175">
        <f>INVENTARIO[[#This Row],[Precio Final]]</f>
        <v>20</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2</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20</v>
      </c>
      <c r="W49" s="42">
        <f>INVENTARIO[[#This Row],[Precio Final]]-INVENTARIO[[#This Row],[Costo total]]</f>
        <v>8.9011111111111099</v>
      </c>
      <c r="X49" s="176">
        <f>INVENTARIO[[#This Row],[Ganancia Unitaria]]*INVENTARIO[[#This Row],[Salidas]]</f>
        <v>0</v>
      </c>
      <c r="Y49" s="42"/>
      <c r="Z49" s="20"/>
    </row>
    <row r="50" spans="1:26" ht="55" customHeight="1" x14ac:dyDescent="0.15">
      <c r="A50" s="43" t="s">
        <v>1375</v>
      </c>
      <c r="B50" s="169"/>
      <c r="C50" s="170" t="s">
        <v>12</v>
      </c>
      <c r="D50" s="83" t="s">
        <v>1770</v>
      </c>
      <c r="E50" s="83" t="s">
        <v>751</v>
      </c>
      <c r="F50" s="83" t="s">
        <v>2385</v>
      </c>
      <c r="G50" s="83" t="s">
        <v>164</v>
      </c>
      <c r="H50" s="171">
        <f>INVENTARIO[[#This Row],[Precio Final]]</f>
        <v>20</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2</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20</v>
      </c>
      <c r="W50" s="43">
        <f>INVENTARIO[[#This Row],[Precio Final]]-INVENTARIO[[#This Row],[Costo total]]</f>
        <v>5.0411111111111104</v>
      </c>
      <c r="X50" s="172">
        <f>INVENTARIO[[#This Row],[Ganancia Unitaria]]*INVENTARIO[[#This Row],[Salidas]]</f>
        <v>0</v>
      </c>
      <c r="Y50" s="43"/>
      <c r="Z50" s="43"/>
    </row>
    <row r="51" spans="1:26" ht="55" customHeight="1" x14ac:dyDescent="0.15">
      <c r="A51" s="42" t="s">
        <v>445</v>
      </c>
      <c r="B51" s="173"/>
      <c r="C51" s="174" t="s">
        <v>12</v>
      </c>
      <c r="D51" s="78" t="s">
        <v>1770</v>
      </c>
      <c r="E51" s="78" t="s">
        <v>752</v>
      </c>
      <c r="F51" s="78" t="s">
        <v>2386</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row>
    <row r="52" spans="1:26" ht="55" customHeight="1" x14ac:dyDescent="0.15">
      <c r="A52" s="43" t="s">
        <v>1376</v>
      </c>
      <c r="B52" s="169"/>
      <c r="C52" s="170" t="s">
        <v>12</v>
      </c>
      <c r="D52" s="83" t="s">
        <v>1770</v>
      </c>
      <c r="E52" s="83" t="s">
        <v>753</v>
      </c>
      <c r="F52" s="83" t="s">
        <v>2384</v>
      </c>
      <c r="G52" s="83" t="s">
        <v>164</v>
      </c>
      <c r="H52" s="171">
        <f>INVENTARIO[[#This Row],[Precio Final]]</f>
        <v>20</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2</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20</v>
      </c>
      <c r="W52" s="43">
        <f>INVENTARIO[[#This Row],[Precio Final]]-INVENTARIO[[#This Row],[Costo total]]</f>
        <v>8.7311111111111117</v>
      </c>
      <c r="X52" s="172">
        <f>INVENTARIO[[#This Row],[Ganancia Unitaria]]*INVENTARIO[[#This Row],[Salidas]]</f>
        <v>0</v>
      </c>
      <c r="Y52" s="43"/>
      <c r="Z52" s="43"/>
    </row>
    <row r="53" spans="1:26" ht="55" customHeight="1" x14ac:dyDescent="0.15">
      <c r="A53" s="42" t="s">
        <v>1377</v>
      </c>
      <c r="B53" s="173"/>
      <c r="C53" s="174" t="s">
        <v>12</v>
      </c>
      <c r="D53" s="78" t="s">
        <v>1770</v>
      </c>
      <c r="E53" s="78" t="s">
        <v>753</v>
      </c>
      <c r="F53" s="78" t="s">
        <v>2387</v>
      </c>
      <c r="G53" s="78" t="s">
        <v>164</v>
      </c>
      <c r="H53" s="175">
        <f>INVENTARIO[[#This Row],[Precio Final]]</f>
        <v>20</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2</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20</v>
      </c>
      <c r="W53" s="42">
        <f>INVENTARIO[[#This Row],[Precio Final]]-INVENTARIO[[#This Row],[Costo total]]</f>
        <v>8.7311111111111117</v>
      </c>
      <c r="X53" s="176">
        <f>INVENTARIO[[#This Row],[Ganancia Unitaria]]*INVENTARIO[[#This Row],[Salidas]]</f>
        <v>0</v>
      </c>
      <c r="Y53" s="42"/>
      <c r="Z53" s="20"/>
    </row>
    <row r="54" spans="1:26" ht="55" customHeight="1" x14ac:dyDescent="0.15">
      <c r="A54" s="43" t="s">
        <v>1378</v>
      </c>
      <c r="B54" s="169"/>
      <c r="C54" s="170" t="s">
        <v>12</v>
      </c>
      <c r="D54" s="83" t="s">
        <v>1770</v>
      </c>
      <c r="E54" s="83" t="s">
        <v>771</v>
      </c>
      <c r="F54" s="83" t="s">
        <v>2384</v>
      </c>
      <c r="G54" s="83" t="s">
        <v>164</v>
      </c>
      <c r="H54" s="171">
        <f>INVENTARIO[[#This Row],[Precio Final]]</f>
        <v>20</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2</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20</v>
      </c>
      <c r="W54" s="43">
        <f>INVENTARIO[[#This Row],[Precio Final]]-INVENTARIO[[#This Row],[Costo total]]</f>
        <v>8.1133333333333333</v>
      </c>
      <c r="X54" s="172">
        <f>INVENTARIO[[#This Row],[Ganancia Unitaria]]*INVENTARIO[[#This Row],[Salidas]]</f>
        <v>0</v>
      </c>
      <c r="Y54" s="43"/>
      <c r="Z54" s="43"/>
    </row>
    <row r="55" spans="1:26" ht="55" customHeight="1" x14ac:dyDescent="0.15">
      <c r="A55" s="42" t="s">
        <v>1379</v>
      </c>
      <c r="B55" s="173"/>
      <c r="C55" s="174" t="s">
        <v>12</v>
      </c>
      <c r="D55" s="78" t="s">
        <v>1770</v>
      </c>
      <c r="E55" s="78" t="s">
        <v>770</v>
      </c>
      <c r="F55" s="78" t="s">
        <v>2388</v>
      </c>
      <c r="G55" s="78" t="s">
        <v>164</v>
      </c>
      <c r="H55" s="175">
        <f>INVENTARIO[[#This Row],[Precio Final]]</f>
        <v>20</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2</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20</v>
      </c>
      <c r="W55" s="42">
        <f>INVENTARIO[[#This Row],[Precio Final]]-INVENTARIO[[#This Row],[Costo total]]</f>
        <v>10.23388888888889</v>
      </c>
      <c r="X55" s="176">
        <f>INVENTARIO[[#This Row],[Ganancia Unitaria]]*INVENTARIO[[#This Row],[Salidas]]</f>
        <v>0</v>
      </c>
      <c r="Y55" s="42"/>
      <c r="Z55" s="20"/>
    </row>
    <row r="56" spans="1:26" ht="55" customHeight="1" x14ac:dyDescent="0.15">
      <c r="A56" s="43" t="s">
        <v>1380</v>
      </c>
      <c r="B56" s="169"/>
      <c r="C56" s="170" t="s">
        <v>12</v>
      </c>
      <c r="D56" s="83" t="s">
        <v>2397</v>
      </c>
      <c r="E56" s="83" t="s">
        <v>769</v>
      </c>
      <c r="F56" s="83" t="s">
        <v>698</v>
      </c>
      <c r="G56" s="83" t="s">
        <v>164</v>
      </c>
      <c r="H56" s="171">
        <f>INVENTARIO[[#This Row],[Precio Final]]</f>
        <v>30</v>
      </c>
      <c r="I56" s="83">
        <f t="shared" si="0"/>
        <v>28.03</v>
      </c>
      <c r="J56" s="83">
        <v>4</v>
      </c>
      <c r="K56" s="112">
        <f>SUMIFS(VENTAS[Cantidad],VENTAS[Código del producto Vendido],INVENTARIO[[#This Row],[Code]])</f>
        <v>2</v>
      </c>
      <c r="L56" s="121">
        <f>INVENTARIO[[#This Row],[Entradas]]-INVENTARIO[[#This Row],[Salidas]]</f>
        <v>2</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22.626666666666665</v>
      </c>
      <c r="Y56" s="43"/>
      <c r="Z56" s="43"/>
    </row>
    <row r="57" spans="1:26" ht="55" customHeight="1" x14ac:dyDescent="0.15">
      <c r="A57" s="42" t="s">
        <v>1381</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row>
    <row r="58" spans="1:26" ht="55" customHeight="1" x14ac:dyDescent="0.15">
      <c r="A58" s="43" t="s">
        <v>1382</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row>
    <row r="59" spans="1:26"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row>
    <row r="60" spans="1:26" ht="55" customHeight="1" x14ac:dyDescent="0.15">
      <c r="A60" s="43" t="s">
        <v>1383</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row>
    <row r="61" spans="1:26" ht="55" customHeight="1" x14ac:dyDescent="0.15">
      <c r="A61" s="42" t="s">
        <v>1384</v>
      </c>
      <c r="B61" s="173"/>
      <c r="C61" s="174" t="s">
        <v>12</v>
      </c>
      <c r="D61" s="78" t="s">
        <v>1770</v>
      </c>
      <c r="E61" s="78" t="s">
        <v>780</v>
      </c>
      <c r="F61" s="78" t="s">
        <v>2384</v>
      </c>
      <c r="G61" s="78" t="s">
        <v>164</v>
      </c>
      <c r="H61" s="175">
        <f>INVENTARIO[[#This Row],[Precio Final]]</f>
        <v>20</v>
      </c>
      <c r="I61" s="78">
        <f t="shared" si="0"/>
        <v>17.32</v>
      </c>
      <c r="J61" s="78">
        <v>1</v>
      </c>
      <c r="K61" s="110">
        <f>SUMIFS(VENTAS[Cantidad],VENTAS[Código del producto Vendido],INVENTARIO[[#This Row],[Code]])</f>
        <v>0</v>
      </c>
      <c r="L61" s="120">
        <f>INVENTARIO[[#This Row],[Entradas]]-INVENTARIO[[#This Row],[Salidas]]</f>
        <v>1</v>
      </c>
      <c r="M61" s="175">
        <f>INVENTARIO[[#This Row],[Precio Final]]*10%</f>
        <v>2</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20</v>
      </c>
      <c r="W61" s="42">
        <f>INVENTARIO[[#This Row],[Precio Final]]-INVENTARIO[[#This Row],[Costo total]]</f>
        <v>8.4533333333333331</v>
      </c>
      <c r="X61" s="176">
        <f>INVENTARIO[[#This Row],[Ganancia Unitaria]]*INVENTARIO[[#This Row],[Salidas]]</f>
        <v>0</v>
      </c>
      <c r="Y61" s="42"/>
      <c r="Z61" s="20"/>
    </row>
    <row r="62" spans="1:26" ht="55" customHeight="1" x14ac:dyDescent="0.15">
      <c r="A62" s="43" t="s">
        <v>1385</v>
      </c>
      <c r="B62" s="169"/>
      <c r="C62" s="170" t="s">
        <v>12</v>
      </c>
      <c r="D62" s="83" t="s">
        <v>415</v>
      </c>
      <c r="E62" s="83" t="s">
        <v>768</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row>
    <row r="63" spans="1:26" ht="55" customHeight="1" x14ac:dyDescent="0.15">
      <c r="A63" s="42" t="s">
        <v>1386</v>
      </c>
      <c r="B63" s="173"/>
      <c r="C63" s="174" t="s">
        <v>12</v>
      </c>
      <c r="D63" s="78" t="s">
        <v>1770</v>
      </c>
      <c r="E63" s="78" t="s">
        <v>766</v>
      </c>
      <c r="F63" s="78" t="s">
        <v>2386</v>
      </c>
      <c r="G63" s="78" t="s">
        <v>164</v>
      </c>
      <c r="H63" s="175">
        <f>INVENTARIO[[#This Row],[Precio Final]]</f>
        <v>20</v>
      </c>
      <c r="I63" s="78">
        <f t="shared" si="0"/>
        <v>18.663333333333334</v>
      </c>
      <c r="J63" s="78">
        <v>1</v>
      </c>
      <c r="K63" s="110">
        <f>SUMIFS(VENTAS[Cantidad],VENTAS[Código del producto Vendido],INVENTARIO[[#This Row],[Code]])</f>
        <v>0</v>
      </c>
      <c r="L63" s="120">
        <f>INVENTARIO[[#This Row],[Entradas]]-INVENTARIO[[#This Row],[Salidas]]</f>
        <v>1</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0</v>
      </c>
      <c r="Y63" s="42"/>
      <c r="Z63" s="20"/>
    </row>
    <row r="64" spans="1:26"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1229</v>
      </c>
      <c r="Z64" s="43"/>
    </row>
    <row r="65" spans="1:26" ht="55" customHeight="1" x14ac:dyDescent="0.15">
      <c r="A65" s="42" t="s">
        <v>1387</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1229</v>
      </c>
      <c r="Z65" s="20"/>
    </row>
    <row r="66" spans="1:26"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1229</v>
      </c>
      <c r="Z66" s="43"/>
    </row>
    <row r="67" spans="1:26" ht="55" customHeight="1" x14ac:dyDescent="0.15">
      <c r="A67" s="42" t="s">
        <v>100</v>
      </c>
      <c r="B67" s="173"/>
      <c r="C67" s="174" t="s">
        <v>12</v>
      </c>
      <c r="D67" s="78" t="s">
        <v>52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1229</v>
      </c>
      <c r="Z67" s="20"/>
    </row>
    <row r="68" spans="1:26" ht="55" customHeight="1" x14ac:dyDescent="0.15">
      <c r="A68" s="43" t="s">
        <v>1388</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1229</v>
      </c>
      <c r="Z68" s="43"/>
    </row>
    <row r="69" spans="1:26" ht="55" customHeight="1" x14ac:dyDescent="0.15">
      <c r="A69" s="42" t="s">
        <v>1389</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1229</v>
      </c>
      <c r="Z69" s="20"/>
    </row>
    <row r="70" spans="1:26" ht="55" customHeight="1" x14ac:dyDescent="0.15">
      <c r="A70" s="43" t="s">
        <v>1390</v>
      </c>
      <c r="B70" s="169"/>
      <c r="C70" s="170" t="s">
        <v>12</v>
      </c>
      <c r="D70" s="83" t="s">
        <v>52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1229</v>
      </c>
      <c r="Z70" s="43"/>
    </row>
    <row r="71" spans="1:26" ht="55" customHeight="1" x14ac:dyDescent="0.15">
      <c r="A71" s="42" t="s">
        <v>1391</v>
      </c>
      <c r="B71" s="173"/>
      <c r="C71" s="174" t="s">
        <v>12</v>
      </c>
      <c r="D71" s="78" t="s">
        <v>52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1229</v>
      </c>
      <c r="Z71" s="20"/>
    </row>
    <row r="72" spans="1:26" ht="55" customHeight="1" x14ac:dyDescent="0.15">
      <c r="A72" s="43" t="s">
        <v>103</v>
      </c>
      <c r="B72" s="169"/>
      <c r="C72" s="170" t="s">
        <v>12</v>
      </c>
      <c r="D72" s="83" t="s">
        <v>52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1229</v>
      </c>
      <c r="Z72" s="43"/>
    </row>
    <row r="73" spans="1:26" ht="55" customHeight="1" x14ac:dyDescent="0.15">
      <c r="A73" s="42" t="s">
        <v>1392</v>
      </c>
      <c r="B73" s="173"/>
      <c r="C73" s="174" t="s">
        <v>12</v>
      </c>
      <c r="D73" s="78" t="s">
        <v>52</v>
      </c>
      <c r="E73" s="78" t="s">
        <v>762</v>
      </c>
      <c r="F73" s="78" t="s">
        <v>2459</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1229</v>
      </c>
      <c r="Z73" s="20"/>
    </row>
    <row r="74" spans="1:26" ht="55" customHeight="1" x14ac:dyDescent="0.15">
      <c r="A74" s="43" t="s">
        <v>1393</v>
      </c>
      <c r="B74" s="169"/>
      <c r="C74" s="170" t="s">
        <v>12</v>
      </c>
      <c r="D74" s="83" t="s">
        <v>52</v>
      </c>
      <c r="E74" s="83" t="s">
        <v>761</v>
      </c>
      <c r="F74" s="83" t="s">
        <v>2458</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1229</v>
      </c>
      <c r="Z74" s="43"/>
    </row>
    <row r="75" spans="1:26" ht="55" customHeight="1" x14ac:dyDescent="0.15">
      <c r="A75" s="42" t="s">
        <v>105</v>
      </c>
      <c r="B75" s="173"/>
      <c r="C75" s="174" t="s">
        <v>12</v>
      </c>
      <c r="D75" s="78" t="s">
        <v>2397</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1229</v>
      </c>
      <c r="Z75" s="20"/>
    </row>
    <row r="76" spans="1:26" ht="55" customHeight="1" x14ac:dyDescent="0.15">
      <c r="A76" s="43" t="s">
        <v>1394</v>
      </c>
      <c r="B76" s="169"/>
      <c r="C76" s="170" t="s">
        <v>12</v>
      </c>
      <c r="D76" s="83" t="s">
        <v>2397</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1229</v>
      </c>
      <c r="Z76" s="43"/>
    </row>
    <row r="77" spans="1:26" ht="55" customHeight="1" x14ac:dyDescent="0.15">
      <c r="A77" s="42" t="s">
        <v>1395</v>
      </c>
      <c r="B77" s="173"/>
      <c r="C77" s="174" t="s">
        <v>12</v>
      </c>
      <c r="D77" s="78" t="s">
        <v>2397</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1229</v>
      </c>
      <c r="Z77" s="20"/>
    </row>
    <row r="78" spans="1:26" ht="55" customHeight="1" x14ac:dyDescent="0.15">
      <c r="A78" s="43" t="s">
        <v>1396</v>
      </c>
      <c r="B78" s="169"/>
      <c r="C78" s="170" t="s">
        <v>12</v>
      </c>
      <c r="D78" s="83" t="s">
        <v>2397</v>
      </c>
      <c r="E78" s="83" t="s">
        <v>759</v>
      </c>
      <c r="F78" s="83" t="s">
        <v>697</v>
      </c>
      <c r="G78" s="83" t="s">
        <v>164</v>
      </c>
      <c r="H78" s="171">
        <f>INVENTARIO[[#This Row],[Precio Final]]</f>
        <v>15</v>
      </c>
      <c r="I78" s="83">
        <f t="shared" si="2"/>
        <v>10.73</v>
      </c>
      <c r="J78" s="83">
        <v>1</v>
      </c>
      <c r="K78" s="112">
        <f>SUMIFS(VENTAS[Cantidad],VENTAS[Código del producto Vendido],INVENTARIO[[#This Row],[Code]])</f>
        <v>0</v>
      </c>
      <c r="L78" s="121">
        <f>INVENTARIO[[#This Row],[Entradas]]-INVENTARIO[[#This Row],[Salidas]]</f>
        <v>1</v>
      </c>
      <c r="M78" s="171">
        <f>INVENTARIO[[#This Row],[Precio Final]]*10%</f>
        <v>1.5</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15</v>
      </c>
      <c r="W78" s="43">
        <f>INVENTARIO[[#This Row],[Precio Final]]-INVENTARIO[[#This Row],[Costo total]]</f>
        <v>7.8466666666666667</v>
      </c>
      <c r="X78" s="172">
        <f>INVENTARIO[[#This Row],[Ganancia Unitaria]]*INVENTARIO[[#This Row],[Salidas]]</f>
        <v>0</v>
      </c>
      <c r="Y78" s="43" t="s">
        <v>1229</v>
      </c>
      <c r="Z78" s="43"/>
    </row>
    <row r="79" spans="1:26" ht="55" customHeight="1" x14ac:dyDescent="0.15">
      <c r="A79" s="42" t="s">
        <v>1397</v>
      </c>
      <c r="B79" s="173"/>
      <c r="C79" s="174" t="s">
        <v>12</v>
      </c>
      <c r="D79" s="78" t="s">
        <v>2397</v>
      </c>
      <c r="E79" s="78" t="s">
        <v>759</v>
      </c>
      <c r="F79" s="78" t="s">
        <v>698</v>
      </c>
      <c r="G79" s="78" t="s">
        <v>164</v>
      </c>
      <c r="H79" s="175">
        <f>INVENTARIO[[#This Row],[Precio Final]]</f>
        <v>15</v>
      </c>
      <c r="I79" s="78">
        <f t="shared" si="2"/>
        <v>10.91</v>
      </c>
      <c r="J79" s="78">
        <v>1</v>
      </c>
      <c r="K79" s="110">
        <f>SUMIFS(VENTAS[Cantidad],VENTAS[Código del producto Vendido],INVENTARIO[[#This Row],[Code]])</f>
        <v>0</v>
      </c>
      <c r="L79" s="120">
        <f>INVENTARIO[[#This Row],[Entradas]]-INVENTARIO[[#This Row],[Salidas]]</f>
        <v>1</v>
      </c>
      <c r="M79" s="175">
        <f>INVENTARIO[[#This Row],[Precio Final]]*10%</f>
        <v>1.5</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15</v>
      </c>
      <c r="W79" s="42">
        <f>INVENTARIO[[#This Row],[Precio Final]]-INVENTARIO[[#This Row],[Costo total]]</f>
        <v>7.7266666666666666</v>
      </c>
      <c r="X79" s="176">
        <f>INVENTARIO[[#This Row],[Ganancia Unitaria]]*INVENTARIO[[#This Row],[Salidas]]</f>
        <v>0</v>
      </c>
      <c r="Y79" s="42" t="s">
        <v>1229</v>
      </c>
      <c r="Z79" s="20"/>
    </row>
    <row r="80" spans="1:26"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1229</v>
      </c>
      <c r="Z80" s="43"/>
    </row>
    <row r="81" spans="1:26" ht="55" customHeight="1" x14ac:dyDescent="0.15">
      <c r="A81" s="42" t="s">
        <v>1398</v>
      </c>
      <c r="B81" s="173"/>
      <c r="C81" s="174" t="s">
        <v>12</v>
      </c>
      <c r="D81" s="78" t="s">
        <v>50</v>
      </c>
      <c r="E81" s="78" t="s">
        <v>758</v>
      </c>
      <c r="F81" s="78" t="s">
        <v>698</v>
      </c>
      <c r="G81" s="78" t="s">
        <v>164</v>
      </c>
      <c r="H81" s="175">
        <f>INVENTARIO[[#This Row],[Precio Final]]</f>
        <v>20</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2</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20</v>
      </c>
      <c r="W81" s="42">
        <f>INVENTARIO[[#This Row],[Precio Final]]-INVENTARIO[[#This Row],[Costo total]]</f>
        <v>7.4844444444444456</v>
      </c>
      <c r="X81" s="176">
        <f>INVENTARIO[[#This Row],[Ganancia Unitaria]]*INVENTARIO[[#This Row],[Salidas]]</f>
        <v>0</v>
      </c>
      <c r="Y81" s="42" t="s">
        <v>1229</v>
      </c>
      <c r="Z81" s="20"/>
    </row>
    <row r="82" spans="1:26" ht="55" customHeight="1" x14ac:dyDescent="0.15">
      <c r="A82" s="43" t="s">
        <v>1399</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1229</v>
      </c>
      <c r="Z82" s="43"/>
    </row>
    <row r="83" spans="1:26" ht="55" customHeight="1" x14ac:dyDescent="0.15">
      <c r="A83" s="42" t="s">
        <v>1400</v>
      </c>
      <c r="B83" s="173"/>
      <c r="C83" s="174" t="s">
        <v>12</v>
      </c>
      <c r="D83" s="78" t="s">
        <v>50</v>
      </c>
      <c r="E83" s="78" t="s">
        <v>1784</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1229</v>
      </c>
      <c r="Z83" s="20"/>
    </row>
    <row r="84" spans="1:26" ht="55" customHeight="1" x14ac:dyDescent="0.15">
      <c r="A84" s="43" t="s">
        <v>1401</v>
      </c>
      <c r="B84" s="169"/>
      <c r="C84" s="170" t="s">
        <v>12</v>
      </c>
      <c r="D84" s="83" t="s">
        <v>50</v>
      </c>
      <c r="E84" s="83" t="s">
        <v>1784</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1229</v>
      </c>
      <c r="Z84" s="43"/>
    </row>
    <row r="85" spans="1:26" ht="55" customHeight="1" x14ac:dyDescent="0.15">
      <c r="A85" s="42" t="s">
        <v>1402</v>
      </c>
      <c r="B85" s="173"/>
      <c r="C85" s="174" t="s">
        <v>12</v>
      </c>
      <c r="D85" s="78" t="s">
        <v>50</v>
      </c>
      <c r="E85" s="78" t="s">
        <v>1784</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1229</v>
      </c>
      <c r="Z85" s="20"/>
    </row>
    <row r="86" spans="1:26" ht="55" customHeight="1" x14ac:dyDescent="0.15">
      <c r="A86" s="43" t="s">
        <v>1403</v>
      </c>
      <c r="B86" s="169"/>
      <c r="C86" s="170" t="s">
        <v>12</v>
      </c>
      <c r="D86" s="83" t="s">
        <v>50</v>
      </c>
      <c r="E86" s="83" t="s">
        <v>756</v>
      </c>
      <c r="F86" s="83" t="s">
        <v>697</v>
      </c>
      <c r="G86" s="83" t="s">
        <v>164</v>
      </c>
      <c r="H86" s="171">
        <f>INVENTARIO[[#This Row],[Precio Final]]</f>
        <v>28</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2.8000000000000003</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28</v>
      </c>
      <c r="W86" s="43">
        <f>INVENTARIO[[#This Row],[Precio Final]]-INVENTARIO[[#This Row],[Costo total]]</f>
        <v>10.082222222222221</v>
      </c>
      <c r="X86" s="172">
        <f>INVENTARIO[[#This Row],[Ganancia Unitaria]]*INVENTARIO[[#This Row],[Salidas]]</f>
        <v>0</v>
      </c>
      <c r="Y86" s="43" t="s">
        <v>1229</v>
      </c>
      <c r="Z86" s="43"/>
    </row>
    <row r="87" spans="1:26" ht="55" customHeight="1" x14ac:dyDescent="0.15">
      <c r="A87" s="42" t="s">
        <v>1404</v>
      </c>
      <c r="B87" s="173"/>
      <c r="C87" s="174" t="s">
        <v>12</v>
      </c>
      <c r="D87" s="78" t="s">
        <v>50</v>
      </c>
      <c r="E87" s="78" t="s">
        <v>756</v>
      </c>
      <c r="F87" s="78" t="s">
        <v>692</v>
      </c>
      <c r="G87" s="78" t="s">
        <v>164</v>
      </c>
      <c r="H87" s="175">
        <f>INVENTARIO[[#This Row],[Precio Final]]</f>
        <v>28</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2.8000000000000003</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28</v>
      </c>
      <c r="W87" s="42">
        <f>INVENTARIO[[#This Row],[Precio Final]]-INVENTARIO[[#This Row],[Costo total]]</f>
        <v>10.082222222222221</v>
      </c>
      <c r="X87" s="176">
        <f>INVENTARIO[[#This Row],[Ganancia Unitaria]]*INVENTARIO[[#This Row],[Salidas]]</f>
        <v>0</v>
      </c>
      <c r="Y87" s="42" t="s">
        <v>1229</v>
      </c>
      <c r="Z87" s="20"/>
    </row>
    <row r="88" spans="1:26" ht="55" customHeight="1" x14ac:dyDescent="0.15">
      <c r="A88" s="43" t="s">
        <v>1405</v>
      </c>
      <c r="B88" s="169"/>
      <c r="C88" s="170" t="s">
        <v>12</v>
      </c>
      <c r="D88" s="83" t="s">
        <v>52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1229</v>
      </c>
      <c r="Z88" s="43"/>
    </row>
    <row r="89" spans="1:26" ht="55" customHeight="1" x14ac:dyDescent="0.15">
      <c r="A89" s="42" t="s">
        <v>1406</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1229</v>
      </c>
      <c r="Z89" s="20"/>
    </row>
    <row r="90" spans="1:26" ht="55" customHeight="1" x14ac:dyDescent="0.15">
      <c r="A90" s="43" t="s">
        <v>1407</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1229</v>
      </c>
      <c r="Z90" s="43"/>
    </row>
    <row r="91" spans="1:26" ht="55" customHeight="1" x14ac:dyDescent="0.15">
      <c r="A91" s="42" t="s">
        <v>1408</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1229</v>
      </c>
      <c r="Z91" s="20"/>
    </row>
    <row r="92" spans="1:26" ht="55" customHeight="1" x14ac:dyDescent="0.15">
      <c r="A92" s="43" t="s">
        <v>1409</v>
      </c>
      <c r="B92" s="169"/>
      <c r="C92" s="170" t="s">
        <v>12</v>
      </c>
      <c r="D92" s="83" t="s">
        <v>2397</v>
      </c>
      <c r="E92" s="83" t="s">
        <v>782</v>
      </c>
      <c r="F92" s="83" t="s">
        <v>2438</v>
      </c>
      <c r="G92" s="83" t="s">
        <v>164</v>
      </c>
      <c r="H92" s="171">
        <f>INVENTARIO[[#This Row],[Precio Final]]</f>
        <v>23</v>
      </c>
      <c r="I92" s="83">
        <f t="shared" si="2"/>
        <v>20.916666666666668</v>
      </c>
      <c r="J92" s="83">
        <v>1</v>
      </c>
      <c r="K92" s="112">
        <f>SUMIFS(VENTAS[Cantidad],VENTAS[Código del producto Vendido],INVENTARIO[[#This Row],[Code]])</f>
        <v>0</v>
      </c>
      <c r="L92" s="121">
        <f>INVENTARIO[[#This Row],[Entradas]]-INVENTARIO[[#This Row],[Salidas]]</f>
        <v>1</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0</v>
      </c>
      <c r="Y92" s="43" t="s">
        <v>1229</v>
      </c>
      <c r="Z92" s="43"/>
    </row>
    <row r="93" spans="1:26" ht="55" customHeight="1" x14ac:dyDescent="0.15">
      <c r="A93" s="42" t="s">
        <v>1410</v>
      </c>
      <c r="B93" s="173"/>
      <c r="C93" s="174" t="s">
        <v>12</v>
      </c>
      <c r="D93" s="78" t="s">
        <v>2397</v>
      </c>
      <c r="E93" s="78" t="s">
        <v>791</v>
      </c>
      <c r="F93" s="78" t="s">
        <v>2438</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1229</v>
      </c>
      <c r="Z93" s="20"/>
    </row>
    <row r="94" spans="1:26" ht="55" customHeight="1" x14ac:dyDescent="0.15">
      <c r="A94" s="43" t="s">
        <v>122</v>
      </c>
      <c r="B94" s="169"/>
      <c r="C94" s="170" t="s">
        <v>12</v>
      </c>
      <c r="D94" s="83" t="s">
        <v>50</v>
      </c>
      <c r="E94" s="83" t="s">
        <v>1324</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1229</v>
      </c>
      <c r="Z94" s="43"/>
    </row>
    <row r="95" spans="1:26" ht="55" customHeight="1" x14ac:dyDescent="0.15">
      <c r="A95" s="42" t="s">
        <v>121</v>
      </c>
      <c r="B95" s="173"/>
      <c r="C95" s="174" t="s">
        <v>12</v>
      </c>
      <c r="D95" s="78" t="s">
        <v>52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1229</v>
      </c>
      <c r="Z95" s="20"/>
    </row>
    <row r="96" spans="1:26" ht="55" customHeight="1" x14ac:dyDescent="0.15">
      <c r="A96" s="43" t="s">
        <v>1411</v>
      </c>
      <c r="B96" s="169"/>
      <c r="C96" s="170" t="s">
        <v>12</v>
      </c>
      <c r="D96" s="83" t="s">
        <v>52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1229</v>
      </c>
      <c r="Z96" s="43"/>
    </row>
    <row r="97" spans="1:26" ht="55" customHeight="1" x14ac:dyDescent="0.15">
      <c r="A97" s="42" t="s">
        <v>127</v>
      </c>
      <c r="B97" s="173"/>
      <c r="C97" s="174" t="s">
        <v>12</v>
      </c>
      <c r="D97" s="78" t="s">
        <v>52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1229</v>
      </c>
      <c r="Z97" s="20"/>
    </row>
    <row r="98" spans="1:26" ht="55" customHeight="1" x14ac:dyDescent="0.15">
      <c r="A98" s="43" t="s">
        <v>1412</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1229</v>
      </c>
      <c r="Z98" s="43"/>
    </row>
    <row r="99" spans="1:26" ht="55" customHeight="1" x14ac:dyDescent="0.15">
      <c r="A99" s="42" t="s">
        <v>1413</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1229</v>
      </c>
      <c r="Z99" s="20"/>
    </row>
    <row r="100" spans="1:26" ht="55" customHeight="1" x14ac:dyDescent="0.15">
      <c r="A100" s="43" t="s">
        <v>1414</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1229</v>
      </c>
      <c r="Z100" s="43"/>
    </row>
    <row r="101" spans="1:26"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1229</v>
      </c>
      <c r="Z101" s="20"/>
    </row>
    <row r="102" spans="1:26" ht="55" customHeight="1" x14ac:dyDescent="0.15">
      <c r="A102" s="43" t="s">
        <v>1415</v>
      </c>
      <c r="B102" s="169"/>
      <c r="C102" s="170" t="s">
        <v>12</v>
      </c>
      <c r="D102" s="83" t="s">
        <v>52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1229</v>
      </c>
      <c r="Z102" s="43"/>
    </row>
    <row r="103" spans="1:26" ht="55" customHeight="1" x14ac:dyDescent="0.15">
      <c r="A103" s="42" t="s">
        <v>1416</v>
      </c>
      <c r="B103" s="173"/>
      <c r="C103" s="174" t="s">
        <v>12</v>
      </c>
      <c r="D103" s="78" t="s">
        <v>52</v>
      </c>
      <c r="E103" s="78" t="s">
        <v>858</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1229</v>
      </c>
      <c r="Z103" s="20"/>
    </row>
    <row r="104" spans="1:26" ht="55" customHeight="1" x14ac:dyDescent="0.15">
      <c r="A104" s="43" t="s">
        <v>1417</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1229</v>
      </c>
      <c r="Z104" s="43"/>
    </row>
    <row r="105" spans="1:26" ht="55" customHeight="1" x14ac:dyDescent="0.15">
      <c r="A105" s="42" t="s">
        <v>1418</v>
      </c>
      <c r="B105" s="173"/>
      <c r="C105" s="174" t="s">
        <v>12</v>
      </c>
      <c r="D105" s="78" t="s">
        <v>50</v>
      </c>
      <c r="E105" s="78" t="s">
        <v>859</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1229</v>
      </c>
      <c r="Z105" s="20"/>
    </row>
    <row r="106" spans="1:26" ht="55" customHeight="1" x14ac:dyDescent="0.15">
      <c r="A106" s="43" t="s">
        <v>1419</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1229</v>
      </c>
      <c r="Z106" s="43"/>
    </row>
    <row r="107" spans="1:26" ht="55" customHeight="1" x14ac:dyDescent="0.15">
      <c r="A107" s="42" t="s">
        <v>1420</v>
      </c>
      <c r="B107" s="173"/>
      <c r="C107" s="174" t="s">
        <v>12</v>
      </c>
      <c r="D107" s="78" t="s">
        <v>52</v>
      </c>
      <c r="E107" s="78" t="s">
        <v>762</v>
      </c>
      <c r="F107" s="78" t="s">
        <v>2447</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1229</v>
      </c>
      <c r="Z107" s="20"/>
    </row>
    <row r="108" spans="1:26" ht="55" customHeight="1" x14ac:dyDescent="0.15">
      <c r="A108" s="43" t="s">
        <v>1421</v>
      </c>
      <c r="B108" s="169"/>
      <c r="C108" s="170" t="s">
        <v>12</v>
      </c>
      <c r="D108" s="83" t="s">
        <v>52</v>
      </c>
      <c r="E108" s="83" t="s">
        <v>762</v>
      </c>
      <c r="F108" s="83" t="s">
        <v>2457</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1229</v>
      </c>
      <c r="Z108" s="43"/>
    </row>
    <row r="109" spans="1:26" ht="55" customHeight="1" x14ac:dyDescent="0.15">
      <c r="A109" s="42" t="s">
        <v>1422</v>
      </c>
      <c r="B109" s="173"/>
      <c r="C109" s="174" t="s">
        <v>12</v>
      </c>
      <c r="D109" s="78" t="s">
        <v>52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1229</v>
      </c>
      <c r="Z109" s="20"/>
    </row>
    <row r="110" spans="1:26" ht="55" customHeight="1" x14ac:dyDescent="0.15">
      <c r="A110" s="43" t="s">
        <v>1423</v>
      </c>
      <c r="B110" s="169"/>
      <c r="C110" s="170" t="s">
        <v>12</v>
      </c>
      <c r="D110" s="83" t="s">
        <v>52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1229</v>
      </c>
      <c r="Z110" s="43"/>
    </row>
    <row r="111" spans="1:26" ht="55" customHeight="1" x14ac:dyDescent="0.15">
      <c r="A111" s="42" t="s">
        <v>1424</v>
      </c>
      <c r="B111" s="173"/>
      <c r="C111" s="174" t="s">
        <v>12</v>
      </c>
      <c r="D111" s="78" t="s">
        <v>52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1229</v>
      </c>
      <c r="Z111" s="20"/>
    </row>
    <row r="112" spans="1:26" ht="55" customHeight="1" x14ac:dyDescent="0.15">
      <c r="A112" s="43" t="s">
        <v>1425</v>
      </c>
      <c r="B112" s="169"/>
      <c r="C112" s="170" t="s">
        <v>12</v>
      </c>
      <c r="D112" s="83" t="s">
        <v>52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1229</v>
      </c>
      <c r="Z112" s="43"/>
    </row>
    <row r="113" spans="1:26"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1229</v>
      </c>
      <c r="Z113" s="20"/>
    </row>
    <row r="114" spans="1:26" ht="55" customHeight="1" x14ac:dyDescent="0.15">
      <c r="A114" s="43" t="s">
        <v>1426</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1229</v>
      </c>
      <c r="Z114" s="43"/>
    </row>
    <row r="115" spans="1:26" ht="55" customHeight="1" x14ac:dyDescent="0.15">
      <c r="A115" s="42" t="s">
        <v>1427</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1229</v>
      </c>
      <c r="Z115" s="20"/>
    </row>
    <row r="116" spans="1:26" ht="55" customHeight="1" x14ac:dyDescent="0.15">
      <c r="A116" s="43" t="s">
        <v>1428</v>
      </c>
      <c r="B116" s="169"/>
      <c r="C116" s="170" t="s">
        <v>12</v>
      </c>
      <c r="D116" s="83" t="s">
        <v>50</v>
      </c>
      <c r="E116" s="83" t="s">
        <v>864</v>
      </c>
      <c r="F116" s="83" t="s">
        <v>697</v>
      </c>
      <c r="G116" s="83" t="s">
        <v>164</v>
      </c>
      <c r="H116" s="171">
        <f>INVENTARIO[[#This Row],[Precio Final]]</f>
        <v>22</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2.2000000000000002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22</v>
      </c>
      <c r="W116" s="43">
        <f>INVENTARIO[[#This Row],[Precio Final]]-INVENTARIO[[#This Row],[Costo total]]</f>
        <v>8.6111111111111107</v>
      </c>
      <c r="X116" s="172">
        <f>INVENTARIO[[#This Row],[Ganancia Unitaria]]*INVENTARIO[[#This Row],[Salidas]]</f>
        <v>0</v>
      </c>
      <c r="Y116" s="43" t="s">
        <v>1229</v>
      </c>
      <c r="Z116" s="43"/>
    </row>
    <row r="117" spans="1:26" ht="55" customHeight="1" x14ac:dyDescent="0.15">
      <c r="A117" s="42" t="s">
        <v>1429</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1229</v>
      </c>
      <c r="Z117" s="20"/>
    </row>
    <row r="118" spans="1:26" ht="55" customHeight="1" x14ac:dyDescent="0.15">
      <c r="A118" s="43" t="s">
        <v>1430</v>
      </c>
      <c r="B118" s="169"/>
      <c r="C118" s="170" t="s">
        <v>12</v>
      </c>
      <c r="D118" s="83" t="s">
        <v>50</v>
      </c>
      <c r="E118" s="83" t="s">
        <v>864</v>
      </c>
      <c r="F118" s="83" t="s">
        <v>693</v>
      </c>
      <c r="G118" s="83" t="s">
        <v>164</v>
      </c>
      <c r="H118" s="171">
        <f>INVENTARIO[[#This Row],[Precio Final]]</f>
        <v>22</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2.2000000000000002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22</v>
      </c>
      <c r="W118" s="43">
        <f>INVENTARIO[[#This Row],[Precio Final]]-INVENTARIO[[#This Row],[Costo total]]</f>
        <v>8.2111111111111104</v>
      </c>
      <c r="X118" s="172">
        <f>INVENTARIO[[#This Row],[Ganancia Unitaria]]*INVENTARIO[[#This Row],[Salidas]]</f>
        <v>0</v>
      </c>
      <c r="Y118" s="43" t="s">
        <v>1229</v>
      </c>
      <c r="Z118" s="43"/>
    </row>
    <row r="119" spans="1:26"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1229</v>
      </c>
      <c r="Z119" s="20"/>
    </row>
    <row r="120" spans="1:26" ht="55" customHeight="1" x14ac:dyDescent="0.15">
      <c r="A120" s="43" t="s">
        <v>1431</v>
      </c>
      <c r="B120" s="169"/>
      <c r="C120" s="170" t="s">
        <v>12</v>
      </c>
      <c r="D120" s="83" t="s">
        <v>2397</v>
      </c>
      <c r="E120" s="83" t="s">
        <v>865</v>
      </c>
      <c r="F120" s="83" t="s">
        <v>692</v>
      </c>
      <c r="G120" s="83" t="s">
        <v>164</v>
      </c>
      <c r="H120" s="171">
        <f>INVENTARIO[[#This Row],[Precio Final]]</f>
        <v>20</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2</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20</v>
      </c>
      <c r="W120" s="43">
        <f>INVENTARIO[[#This Row],[Precio Final]]-INVENTARIO[[#This Row],[Costo total]]</f>
        <v>7.2888888888888896</v>
      </c>
      <c r="X120" s="172">
        <f>INVENTARIO[[#This Row],[Ganancia Unitaria]]*INVENTARIO[[#This Row],[Salidas]]</f>
        <v>0</v>
      </c>
      <c r="Y120" s="43" t="s">
        <v>926</v>
      </c>
      <c r="Z120" s="43"/>
    </row>
    <row r="121" spans="1:26" ht="55" customHeight="1" x14ac:dyDescent="0.15">
      <c r="A121" s="42" t="s">
        <v>1432</v>
      </c>
      <c r="B121" s="173"/>
      <c r="C121" s="174" t="s">
        <v>12</v>
      </c>
      <c r="D121" s="78" t="s">
        <v>52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row>
    <row r="122" spans="1:26" ht="55" customHeight="1" x14ac:dyDescent="0.15">
      <c r="A122" s="43" t="s">
        <v>1433</v>
      </c>
      <c r="B122" s="169"/>
      <c r="C122" s="170" t="s">
        <v>12</v>
      </c>
      <c r="D122" s="83" t="s">
        <v>53</v>
      </c>
      <c r="E122" s="83" t="s">
        <v>867</v>
      </c>
      <c r="F122" s="83" t="s">
        <v>692</v>
      </c>
      <c r="G122" s="83" t="s">
        <v>164</v>
      </c>
      <c r="H122" s="171">
        <f>INVENTARIO[[#This Row],[Precio Final]]</f>
        <v>25</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2.5</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25</v>
      </c>
      <c r="W122" s="43">
        <f>INVENTARIO[[#This Row],[Precio Final]]-INVENTARIO[[#This Row],[Costo total]]</f>
        <v>12.797777777777778</v>
      </c>
      <c r="X122" s="172">
        <f>INVENTARIO[[#This Row],[Ganancia Unitaria]]*INVENTARIO[[#This Row],[Salidas]]</f>
        <v>0</v>
      </c>
      <c r="Y122" s="43" t="s">
        <v>926</v>
      </c>
      <c r="Z122" s="43"/>
    </row>
    <row r="123" spans="1:26" ht="55" customHeight="1" x14ac:dyDescent="0.15">
      <c r="A123" s="42" t="s">
        <v>1434</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row>
    <row r="124" spans="1:26"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row>
    <row r="125" spans="1:26"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row>
    <row r="126" spans="1:26" ht="55" customHeight="1" x14ac:dyDescent="0.15">
      <c r="A126" s="43" t="s">
        <v>1435</v>
      </c>
      <c r="B126" s="169"/>
      <c r="C126" s="170" t="s">
        <v>12</v>
      </c>
      <c r="D126" s="83" t="s">
        <v>53</v>
      </c>
      <c r="E126" s="83" t="s">
        <v>870</v>
      </c>
      <c r="F126" s="83" t="s">
        <v>695</v>
      </c>
      <c r="G126" s="83" t="s">
        <v>164</v>
      </c>
      <c r="H126" s="171">
        <f>INVENTARIO[[#This Row],[Precio Final]]</f>
        <v>30</v>
      </c>
      <c r="I126" s="83">
        <f t="shared" si="2"/>
        <v>22.189999999999998</v>
      </c>
      <c r="J126" s="83">
        <v>1</v>
      </c>
      <c r="K126" s="112">
        <f>SUMIFS(VENTAS[Cantidad],VENTAS[Código del producto Vendido],INVENTARIO[[#This Row],[Code]])</f>
        <v>0</v>
      </c>
      <c r="L126" s="121">
        <f>INVENTARIO[[#This Row],[Entradas]]-INVENTARIO[[#This Row],[Salidas]]</f>
        <v>1</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0</v>
      </c>
      <c r="Y126" s="43" t="s">
        <v>926</v>
      </c>
      <c r="Z126" s="43"/>
    </row>
    <row r="127" spans="1:26" ht="55" customHeight="1" x14ac:dyDescent="0.15">
      <c r="A127" s="42" t="s">
        <v>1436</v>
      </c>
      <c r="B127" s="173"/>
      <c r="C127" s="174" t="s">
        <v>12</v>
      </c>
      <c r="D127" s="78" t="s">
        <v>52</v>
      </c>
      <c r="E127" s="78" t="s">
        <v>2224</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row>
    <row r="128" spans="1:26" ht="55" customHeight="1" x14ac:dyDescent="0.15">
      <c r="A128" s="43" t="s">
        <v>1437</v>
      </c>
      <c r="B128" s="169"/>
      <c r="C128" s="170" t="s">
        <v>12</v>
      </c>
      <c r="D128" s="83" t="s">
        <v>53</v>
      </c>
      <c r="E128" s="83" t="s">
        <v>1234</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row>
    <row r="129" spans="1:26" ht="55" customHeight="1" x14ac:dyDescent="0.15">
      <c r="A129" s="42" t="s">
        <v>1438</v>
      </c>
      <c r="B129" s="173"/>
      <c r="C129" s="174" t="s">
        <v>12</v>
      </c>
      <c r="D129" s="78" t="s">
        <v>1209</v>
      </c>
      <c r="E129" s="78" t="s">
        <v>872</v>
      </c>
      <c r="F129" s="78" t="s">
        <v>695</v>
      </c>
      <c r="G129" s="78" t="s">
        <v>164</v>
      </c>
      <c r="H129" s="175">
        <f>INVENTARIO[[#This Row],[Precio Final]]</f>
        <v>28</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2.8000000000000003</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28</v>
      </c>
      <c r="W129" s="42">
        <f>INVENTARIO[[#This Row],[Precio Final]]-INVENTARIO[[#This Row],[Costo total]]</f>
        <v>11.666666666666664</v>
      </c>
      <c r="X129" s="176">
        <f>INVENTARIO[[#This Row],[Ganancia Unitaria]]*INVENTARIO[[#This Row],[Salidas]]</f>
        <v>0</v>
      </c>
      <c r="Y129" s="42" t="s">
        <v>926</v>
      </c>
      <c r="Z129" s="20"/>
    </row>
    <row r="130" spans="1:26" ht="55" customHeight="1" x14ac:dyDescent="0.15">
      <c r="A130" s="43" t="s">
        <v>1439</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row>
    <row r="131" spans="1:26" ht="55" customHeight="1" x14ac:dyDescent="0.15">
      <c r="A131" s="42" t="s">
        <v>1933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row>
    <row r="132" spans="1:26" ht="55" customHeight="1" x14ac:dyDescent="0.15">
      <c r="A132" s="43" t="s">
        <v>1441</v>
      </c>
      <c r="B132" s="169"/>
      <c r="C132" s="170" t="s">
        <v>12</v>
      </c>
      <c r="D132" s="83" t="s">
        <v>53</v>
      </c>
      <c r="E132" s="83" t="s">
        <v>1233</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row>
    <row r="133" spans="1:26" ht="55" customHeight="1" x14ac:dyDescent="0.15">
      <c r="A133" s="42" t="s">
        <v>1442</v>
      </c>
      <c r="B133" s="173"/>
      <c r="C133" s="174" t="s">
        <v>12</v>
      </c>
      <c r="D133" s="78" t="s">
        <v>53</v>
      </c>
      <c r="E133" s="78" t="s">
        <v>1233</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row>
    <row r="134" spans="1:26" ht="55" customHeight="1" x14ac:dyDescent="0.15">
      <c r="A134" s="43" t="s">
        <v>1443</v>
      </c>
      <c r="B134" s="169"/>
      <c r="C134" s="170" t="s">
        <v>12</v>
      </c>
      <c r="D134" s="83" t="s">
        <v>53</v>
      </c>
      <c r="E134" s="83" t="s">
        <v>1232</v>
      </c>
      <c r="F134" s="83" t="s">
        <v>697</v>
      </c>
      <c r="G134" s="83" t="s">
        <v>164</v>
      </c>
      <c r="H134" s="171">
        <f>INVENTARIO[[#This Row],[Precio Final]]</f>
        <v>30</v>
      </c>
      <c r="I134" s="83">
        <f t="shared" si="4"/>
        <v>26.45</v>
      </c>
      <c r="J134" s="83">
        <v>1</v>
      </c>
      <c r="K134" s="112">
        <f>SUMIFS(VENTAS[Cantidad],VENTAS[Código del producto Vendido],INVENTARIO[[#This Row],[Code]])</f>
        <v>0</v>
      </c>
      <c r="L134" s="121">
        <f>INVENTARIO[[#This Row],[Entradas]]-INVENTARIO[[#This Row],[Salidas]]</f>
        <v>1</v>
      </c>
      <c r="M134" s="171">
        <f>INVENTARIO[[#This Row],[Precio Final]]*10%</f>
        <v>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30</v>
      </c>
      <c r="W134" s="43">
        <f>INVENTARIO[[#This Row],[Precio Final]]-INVENTARIO[[#This Row],[Costo total]]</f>
        <v>12.366666666666667</v>
      </c>
      <c r="X134" s="172">
        <f>INVENTARIO[[#This Row],[Ganancia Unitaria]]*INVENTARIO[[#This Row],[Salidas]]</f>
        <v>0</v>
      </c>
      <c r="Y134" s="43" t="s">
        <v>926</v>
      </c>
      <c r="Z134" s="43"/>
    </row>
    <row r="135" spans="1:26" ht="55" customHeight="1" x14ac:dyDescent="0.15">
      <c r="A135" s="42" t="s">
        <v>1444</v>
      </c>
      <c r="B135" s="173"/>
      <c r="C135" s="174" t="s">
        <v>12</v>
      </c>
      <c r="D135" s="78" t="s">
        <v>50</v>
      </c>
      <c r="E135" s="78" t="s">
        <v>1235</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row>
    <row r="136" spans="1:26" ht="55" customHeight="1" x14ac:dyDescent="0.15">
      <c r="A136" s="43" t="s">
        <v>1445</v>
      </c>
      <c r="B136" s="169"/>
      <c r="C136" s="170" t="s">
        <v>12</v>
      </c>
      <c r="D136" s="83" t="s">
        <v>50</v>
      </c>
      <c r="E136" s="83" t="s">
        <v>1235</v>
      </c>
      <c r="F136" s="83" t="s">
        <v>692</v>
      </c>
      <c r="G136" s="83" t="s">
        <v>164</v>
      </c>
      <c r="H136" s="171">
        <f>INVENTARIO[[#This Row],[Precio Final]]</f>
        <v>25</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2.5</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25</v>
      </c>
      <c r="W136" s="43">
        <f>INVENTARIO[[#This Row],[Precio Final]]-INVENTARIO[[#This Row],[Costo total]]</f>
        <v>11.888888888888889</v>
      </c>
      <c r="X136" s="172">
        <f>INVENTARIO[[#This Row],[Ganancia Unitaria]]*INVENTARIO[[#This Row],[Salidas]]</f>
        <v>0</v>
      </c>
      <c r="Y136" s="43" t="s">
        <v>926</v>
      </c>
      <c r="Z136" s="43"/>
    </row>
    <row r="137" spans="1:26" ht="55" customHeight="1" x14ac:dyDescent="0.15">
      <c r="A137" s="42" t="s">
        <v>1446</v>
      </c>
      <c r="B137" s="173"/>
      <c r="C137" s="174" t="s">
        <v>12</v>
      </c>
      <c r="D137" s="78" t="s">
        <v>50</v>
      </c>
      <c r="E137" s="78" t="s">
        <v>873</v>
      </c>
      <c r="F137" s="78" t="s">
        <v>698</v>
      </c>
      <c r="G137" s="78" t="s">
        <v>164</v>
      </c>
      <c r="H137" s="175">
        <f>INVENTARIO[[#This Row],[Precio Final]]</f>
        <v>27</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2.7</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27</v>
      </c>
      <c r="W137" s="42">
        <f>INVENTARIO[[#This Row],[Precio Final]]-INVENTARIO[[#This Row],[Costo total]]</f>
        <v>10.711111111111112</v>
      </c>
      <c r="X137" s="176">
        <f>INVENTARIO[[#This Row],[Ganancia Unitaria]]*INVENTARIO[[#This Row],[Salidas]]</f>
        <v>0</v>
      </c>
      <c r="Y137" s="42" t="s">
        <v>926</v>
      </c>
      <c r="Z137" s="20"/>
    </row>
    <row r="138" spans="1:26" ht="55" customHeight="1" x14ac:dyDescent="0.15">
      <c r="A138" s="43" t="s">
        <v>1447</v>
      </c>
      <c r="B138" s="169"/>
      <c r="C138" s="170" t="s">
        <v>12</v>
      </c>
      <c r="D138" s="83" t="s">
        <v>50</v>
      </c>
      <c r="E138" s="83" t="s">
        <v>874</v>
      </c>
      <c r="F138" s="83" t="s">
        <v>697</v>
      </c>
      <c r="G138" s="83" t="s">
        <v>164</v>
      </c>
      <c r="H138" s="171">
        <f>INVENTARIO[[#This Row],[Precio Final]]</f>
        <v>27</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2.7</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27</v>
      </c>
      <c r="W138" s="43">
        <f>INVENTARIO[[#This Row],[Precio Final]]-INVENTARIO[[#This Row],[Costo total]]</f>
        <v>10.711111111111112</v>
      </c>
      <c r="X138" s="172">
        <f>INVENTARIO[[#This Row],[Ganancia Unitaria]]*INVENTARIO[[#This Row],[Salidas]]</f>
        <v>0</v>
      </c>
      <c r="Y138" s="43" t="s">
        <v>926</v>
      </c>
      <c r="Z138" s="43"/>
    </row>
    <row r="139" spans="1:26" ht="55" customHeight="1" x14ac:dyDescent="0.15">
      <c r="A139" s="42" t="s">
        <v>1448</v>
      </c>
      <c r="B139" s="173"/>
      <c r="C139" s="174" t="s">
        <v>12</v>
      </c>
      <c r="D139" s="78" t="s">
        <v>53</v>
      </c>
      <c r="E139" s="78" t="s">
        <v>875</v>
      </c>
      <c r="F139" s="78" t="s">
        <v>692</v>
      </c>
      <c r="G139" s="78" t="s">
        <v>164</v>
      </c>
      <c r="H139" s="175">
        <f>INVENTARIO[[#This Row],[Precio Final]]</f>
        <v>30</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30</v>
      </c>
      <c r="W139" s="42">
        <f>INVENTARIO[[#This Row],[Precio Final]]-INVENTARIO[[#This Row],[Costo total]]</f>
        <v>12.502222222222223</v>
      </c>
      <c r="X139" s="176">
        <f>INVENTARIO[[#This Row],[Ganancia Unitaria]]*INVENTARIO[[#This Row],[Salidas]]</f>
        <v>0</v>
      </c>
      <c r="Y139" s="42" t="s">
        <v>926</v>
      </c>
      <c r="Z139" s="20"/>
    </row>
    <row r="140" spans="1:26" ht="55" customHeight="1" x14ac:dyDescent="0.15">
      <c r="A140" s="43" t="s">
        <v>1449</v>
      </c>
      <c r="B140" s="169"/>
      <c r="C140" s="170" t="s">
        <v>12</v>
      </c>
      <c r="D140" s="83" t="s">
        <v>53</v>
      </c>
      <c r="E140" s="83" t="s">
        <v>1236</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row>
    <row r="141" spans="1:26" ht="55" customHeight="1" x14ac:dyDescent="0.15">
      <c r="A141" s="42" t="s">
        <v>346</v>
      </c>
      <c r="B141" s="173"/>
      <c r="C141" s="174" t="s">
        <v>12</v>
      </c>
      <c r="D141" s="78" t="s">
        <v>2397</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row>
    <row r="142" spans="1:26" ht="55" customHeight="1" x14ac:dyDescent="0.15">
      <c r="A142" s="43" t="s">
        <v>1450</v>
      </c>
      <c r="B142" s="169"/>
      <c r="C142" s="170" t="s">
        <v>12</v>
      </c>
      <c r="D142" s="83" t="s">
        <v>53</v>
      </c>
      <c r="E142" s="83" t="s">
        <v>877</v>
      </c>
      <c r="F142" s="83" t="s">
        <v>697</v>
      </c>
      <c r="G142" s="83" t="s">
        <v>164</v>
      </c>
      <c r="H142" s="171">
        <f>INVENTARIO[[#This Row],[Precio Final]]</f>
        <v>30</v>
      </c>
      <c r="I142" s="83">
        <f t="shared" si="4"/>
        <v>27</v>
      </c>
      <c r="J142" s="83">
        <v>1</v>
      </c>
      <c r="K142" s="112">
        <f>SUMIFS(VENTAS[Cantidad],VENTAS[Código del producto Vendido],INVENTARIO[[#This Row],[Code]])</f>
        <v>0</v>
      </c>
      <c r="L142" s="121">
        <f>INVENTARIO[[#This Row],[Entradas]]-INVENTARIO[[#This Row],[Salidas]]</f>
        <v>1</v>
      </c>
      <c r="M142" s="171">
        <f>INVENTARIO[[#This Row],[Precio Final]]*10%</f>
        <v>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30</v>
      </c>
      <c r="W142" s="43">
        <f>INVENTARIO[[#This Row],[Precio Final]]-INVENTARIO[[#This Row],[Costo total]]</f>
        <v>12</v>
      </c>
      <c r="X142" s="172">
        <f>INVENTARIO[[#This Row],[Ganancia Unitaria]]*INVENTARIO[[#This Row],[Salidas]]</f>
        <v>0</v>
      </c>
      <c r="Y142" s="43" t="s">
        <v>926</v>
      </c>
      <c r="Z142" s="43"/>
    </row>
    <row r="143" spans="1:26"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row>
    <row r="144" spans="1:26" ht="55" customHeight="1" x14ac:dyDescent="0.15">
      <c r="A144" s="43" t="s">
        <v>1451</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row>
    <row r="145" spans="1:26"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row>
    <row r="146" spans="1:26" ht="55" customHeight="1" x14ac:dyDescent="0.15">
      <c r="A146" s="43" t="s">
        <v>1452</v>
      </c>
      <c r="B146" s="169"/>
      <c r="C146" s="170" t="s">
        <v>12</v>
      </c>
      <c r="D146" s="83" t="s">
        <v>50</v>
      </c>
      <c r="E146" s="83" t="s">
        <v>1237</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row>
    <row r="147" spans="1:26" ht="55" customHeight="1" x14ac:dyDescent="0.15">
      <c r="A147" s="42" t="s">
        <v>1453</v>
      </c>
      <c r="B147" s="173"/>
      <c r="C147" s="174" t="s">
        <v>12</v>
      </c>
      <c r="D147" s="78" t="s">
        <v>50</v>
      </c>
      <c r="E147" s="78" t="s">
        <v>1238</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row>
    <row r="148" spans="1:26"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row>
    <row r="149" spans="1:26"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row>
    <row r="150" spans="1:26" ht="55" customHeight="1" x14ac:dyDescent="0.15">
      <c r="A150" s="43" t="s">
        <v>1454</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row>
    <row r="151" spans="1:26" ht="55" customHeight="1" x14ac:dyDescent="0.15">
      <c r="A151" s="42" t="s">
        <v>1455</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row>
    <row r="152" spans="1:26" ht="55" customHeight="1" x14ac:dyDescent="0.15">
      <c r="A152" s="43" t="s">
        <v>1456</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row>
    <row r="153" spans="1:26" ht="55" customHeight="1" x14ac:dyDescent="0.15">
      <c r="A153" s="42" t="s">
        <v>1457</v>
      </c>
      <c r="B153" s="173"/>
      <c r="C153" s="174" t="s">
        <v>12</v>
      </c>
      <c r="D153" s="78" t="s">
        <v>52</v>
      </c>
      <c r="E153" s="78" t="s">
        <v>883</v>
      </c>
      <c r="F153" s="78" t="s">
        <v>692</v>
      </c>
      <c r="G153" s="78" t="s">
        <v>164</v>
      </c>
      <c r="H153" s="175">
        <f>INVENTARIO[[#This Row],[Precio Final]]</f>
        <v>10</v>
      </c>
      <c r="I153" s="78">
        <f t="shared" si="6"/>
        <v>7.15</v>
      </c>
      <c r="J153" s="78">
        <v>2</v>
      </c>
      <c r="K153" s="110">
        <f>SUMIFS(VENTAS[Cantidad],VENTAS[Código del producto Vendido],INVENTARIO[[#This Row],[Code]])</f>
        <v>0</v>
      </c>
      <c r="L153" s="120">
        <f>INVENTARIO[[#This Row],[Entradas]]-INVENTARIO[[#This Row],[Salidas]]</f>
        <v>2</v>
      </c>
      <c r="M153" s="175">
        <f>INVENTARIO[[#This Row],[Precio Final]]*10%</f>
        <v>1</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10</v>
      </c>
      <c r="W153" s="42">
        <f>INVENTARIO[[#This Row],[Precio Final]]-INVENTARIO[[#This Row],[Costo total]]</f>
        <v>5.2333333333333334</v>
      </c>
      <c r="X153" s="176">
        <f>INVENTARIO[[#This Row],[Ganancia Unitaria]]*INVENTARIO[[#This Row],[Salidas]]</f>
        <v>0</v>
      </c>
      <c r="Y153" s="42"/>
      <c r="Z153" s="20"/>
    </row>
    <row r="154" spans="1:26" ht="55" customHeight="1" x14ac:dyDescent="0.15">
      <c r="A154" s="43" t="s">
        <v>1458</v>
      </c>
      <c r="B154" s="169"/>
      <c r="C154" s="170" t="s">
        <v>12</v>
      </c>
      <c r="D154" s="83" t="s">
        <v>50</v>
      </c>
      <c r="E154" s="83" t="s">
        <v>884</v>
      </c>
      <c r="F154" s="83" t="s">
        <v>692</v>
      </c>
      <c r="G154" s="83" t="s">
        <v>164</v>
      </c>
      <c r="H154" s="171">
        <f>INVENTARIO[[#This Row],[Precio Final]]</f>
        <v>22</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2.2000000000000002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22</v>
      </c>
      <c r="W154" s="43">
        <f>INVENTARIO[[#This Row],[Precio Final]]-INVENTARIO[[#This Row],[Costo total]]</f>
        <v>8.535555555555554</v>
      </c>
      <c r="X154" s="172">
        <f>INVENTARIO[[#This Row],[Ganancia Unitaria]]*INVENTARIO[[#This Row],[Salidas]]</f>
        <v>0</v>
      </c>
      <c r="Y154" s="43"/>
      <c r="Z154" s="43"/>
    </row>
    <row r="155" spans="1:26"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row>
    <row r="156" spans="1:26" ht="55" customHeight="1" x14ac:dyDescent="0.15">
      <c r="A156" s="43" t="s">
        <v>1459</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row>
    <row r="157" spans="1:26" ht="55" customHeight="1" x14ac:dyDescent="0.15">
      <c r="A157" s="42" t="s">
        <v>1460</v>
      </c>
      <c r="B157" s="173"/>
      <c r="C157" s="174" t="s">
        <v>12</v>
      </c>
      <c r="D157" s="78" t="s">
        <v>192</v>
      </c>
      <c r="E157" s="78" t="s">
        <v>887</v>
      </c>
      <c r="F157" s="78" t="s">
        <v>1791</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row>
    <row r="158" spans="1:26" ht="55" customHeight="1" x14ac:dyDescent="0.15">
      <c r="A158" s="43" t="s">
        <v>1461</v>
      </c>
      <c r="B158" s="169"/>
      <c r="C158" s="170" t="s">
        <v>12</v>
      </c>
      <c r="D158" s="83" t="s">
        <v>50</v>
      </c>
      <c r="E158" s="83" t="s">
        <v>1239</v>
      </c>
      <c r="F158" s="83" t="s">
        <v>692</v>
      </c>
      <c r="G158" s="83" t="s">
        <v>164</v>
      </c>
      <c r="H158" s="171">
        <f>INVENTARIO[[#This Row],[Precio Final]]</f>
        <v>25</v>
      </c>
      <c r="I158" s="83">
        <f t="shared" si="6"/>
        <v>21.999166666666667</v>
      </c>
      <c r="J158" s="83">
        <v>1</v>
      </c>
      <c r="K158" s="112">
        <f>SUMIFS(VENTAS[Cantidad],VENTAS[Código del producto Vendido],INVENTARIO[[#This Row],[Code]])</f>
        <v>0</v>
      </c>
      <c r="L158" s="121">
        <f>INVENTARIO[[#This Row],[Entradas]]-INVENTARIO[[#This Row],[Salidas]]</f>
        <v>1</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0</v>
      </c>
      <c r="Y158" s="43"/>
      <c r="Z158" s="43"/>
    </row>
    <row r="159" spans="1:26"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row>
    <row r="160" spans="1:26" ht="55" customHeight="1" x14ac:dyDescent="0.15">
      <c r="A160" s="43" t="s">
        <v>1462</v>
      </c>
      <c r="B160" s="169"/>
      <c r="C160" s="170" t="s">
        <v>12</v>
      </c>
      <c r="D160" s="83" t="s">
        <v>50</v>
      </c>
      <c r="E160" s="83" t="s">
        <v>1240</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row>
    <row r="161" spans="1:26" ht="55" customHeight="1" x14ac:dyDescent="0.15">
      <c r="A161" s="42" t="s">
        <v>1463</v>
      </c>
      <c r="B161" s="173"/>
      <c r="C161" s="174" t="s">
        <v>12</v>
      </c>
      <c r="D161" s="78" t="s">
        <v>2397</v>
      </c>
      <c r="E161" s="78" t="s">
        <v>2431</v>
      </c>
      <c r="F161" s="78" t="s">
        <v>692</v>
      </c>
      <c r="G161" s="78" t="s">
        <v>164</v>
      </c>
      <c r="H161" s="175">
        <f>INVENTARIO[[#This Row],[Precio Final]]</f>
        <v>20</v>
      </c>
      <c r="I161" s="78">
        <f t="shared" si="6"/>
        <v>19.324999999999999</v>
      </c>
      <c r="J161" s="78">
        <v>1</v>
      </c>
      <c r="K161" s="110">
        <f>SUMIFS(VENTAS[Cantidad],VENTAS[Código del producto Vendido],INVENTARIO[[#This Row],[Code]])</f>
        <v>0</v>
      </c>
      <c r="L161" s="120">
        <f>INVENTARIO[[#This Row],[Entradas]]-INVENTARIO[[#This Row],[Salidas]]</f>
        <v>1</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0</v>
      </c>
      <c r="Y161" s="42"/>
      <c r="Z161" s="20"/>
    </row>
    <row r="162" spans="1:26" ht="55" customHeight="1" x14ac:dyDescent="0.15">
      <c r="A162" s="43" t="s">
        <v>1464</v>
      </c>
      <c r="B162" s="169"/>
      <c r="C162" s="170" t="s">
        <v>12</v>
      </c>
      <c r="D162" s="83" t="s">
        <v>2397</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row>
    <row r="163" spans="1:26" ht="55" customHeight="1" x14ac:dyDescent="0.15">
      <c r="A163" s="42" t="s">
        <v>1465</v>
      </c>
      <c r="B163" s="173"/>
      <c r="C163" s="174" t="s">
        <v>12</v>
      </c>
      <c r="D163" s="78" t="s">
        <v>50</v>
      </c>
      <c r="E163" s="78" t="s">
        <v>893</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row>
    <row r="164" spans="1:26" ht="55" customHeight="1" x14ac:dyDescent="0.15">
      <c r="A164" s="43" t="s">
        <v>1466</v>
      </c>
      <c r="B164" s="169"/>
      <c r="C164" s="170" t="s">
        <v>12</v>
      </c>
      <c r="D164" s="83" t="s">
        <v>50</v>
      </c>
      <c r="E164" s="83" t="s">
        <v>1241</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row>
    <row r="165" spans="1:26"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row>
    <row r="166" spans="1:26"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row>
    <row r="167" spans="1:26"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row>
    <row r="168" spans="1:26"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row>
    <row r="169" spans="1:26"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row>
    <row r="170" spans="1:26"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row>
    <row r="171" spans="1:26" ht="55" customHeight="1" x14ac:dyDescent="0.15">
      <c r="A171" s="42" t="s">
        <v>1467</v>
      </c>
      <c r="B171" s="173"/>
      <c r="C171" s="174" t="s">
        <v>12</v>
      </c>
      <c r="D171" s="78" t="s">
        <v>50</v>
      </c>
      <c r="E171" s="78" t="s">
        <v>896</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row>
    <row r="172" spans="1:26" ht="55" customHeight="1" x14ac:dyDescent="0.15">
      <c r="A172" s="43" t="s">
        <v>207</v>
      </c>
      <c r="B172" s="169"/>
      <c r="C172" s="170" t="s">
        <v>12</v>
      </c>
      <c r="D172" s="83" t="s">
        <v>192</v>
      </c>
      <c r="E172" s="83" t="s">
        <v>159</v>
      </c>
      <c r="F172" s="83" t="s">
        <v>1791</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row>
    <row r="173" spans="1:26" ht="55" customHeight="1" x14ac:dyDescent="0.15">
      <c r="A173" s="42" t="s">
        <v>210</v>
      </c>
      <c r="B173" s="173"/>
      <c r="C173" s="174" t="s">
        <v>12</v>
      </c>
      <c r="D173" s="78" t="s">
        <v>206</v>
      </c>
      <c r="E173" s="78" t="s">
        <v>160</v>
      </c>
      <c r="F173" s="78" t="s">
        <v>2442</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row>
    <row r="174" spans="1:26" ht="55" customHeight="1" x14ac:dyDescent="0.15">
      <c r="A174" s="43" t="s">
        <v>204</v>
      </c>
      <c r="B174" s="169"/>
      <c r="C174" s="170" t="s">
        <v>12</v>
      </c>
      <c r="D174" s="83" t="s">
        <v>206</v>
      </c>
      <c r="E174" s="83" t="s">
        <v>161</v>
      </c>
      <c r="F174" s="83" t="s">
        <v>2442</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row>
    <row r="175" spans="1:26" ht="55" customHeight="1" x14ac:dyDescent="0.15">
      <c r="A175" s="42" t="s">
        <v>1468</v>
      </c>
      <c r="B175" s="173"/>
      <c r="C175" s="174" t="s">
        <v>12</v>
      </c>
      <c r="D175" s="78" t="s">
        <v>208</v>
      </c>
      <c r="E175" s="78" t="s">
        <v>897</v>
      </c>
      <c r="F175" s="78" t="s">
        <v>711</v>
      </c>
      <c r="G175" s="78" t="s">
        <v>164</v>
      </c>
      <c r="H175" s="175">
        <f>INVENTARIO[[#This Row],[Precio Final]]</f>
        <v>0</v>
      </c>
      <c r="I175" s="78">
        <f t="shared" si="6"/>
        <v>2.8600000000000003</v>
      </c>
      <c r="J175" s="78">
        <v>1</v>
      </c>
      <c r="K175" s="110">
        <f>SUMIFS(VENTAS[Cantidad],VENTAS[Código del producto Vendido],INVENTARIO[[#This Row],[Code]])</f>
        <v>0</v>
      </c>
      <c r="L175" s="120">
        <f>INVENTARIO[[#This Row],[Entradas]]-INVENTARIO[[#This Row],[Salidas]]</f>
        <v>1</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row>
    <row r="176" spans="1:26" ht="55" customHeight="1" x14ac:dyDescent="0.15">
      <c r="A176" s="43" t="s">
        <v>302</v>
      </c>
      <c r="B176" s="169"/>
      <c r="C176" s="170" t="s">
        <v>12</v>
      </c>
      <c r="D176" s="83" t="s">
        <v>206</v>
      </c>
      <c r="E176" s="83" t="s">
        <v>162</v>
      </c>
      <c r="F176" s="83" t="s">
        <v>2442</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row>
    <row r="177" spans="1:26" ht="55" customHeight="1" x14ac:dyDescent="0.15">
      <c r="A177" s="42" t="s">
        <v>1469</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0</v>
      </c>
      <c r="L177" s="120">
        <f>INVENTARIO[[#This Row],[Entradas]]-INVENTARIO[[#This Row],[Salidas]]</f>
        <v>1</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0</v>
      </c>
      <c r="Y177" s="42"/>
      <c r="Z177" s="20"/>
    </row>
    <row r="178" spans="1:26"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row>
    <row r="179" spans="1:26" ht="55" customHeight="1" x14ac:dyDescent="0.15">
      <c r="A179" s="42" t="s">
        <v>1470</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row>
    <row r="180" spans="1:26" ht="55" customHeight="1" x14ac:dyDescent="0.15">
      <c r="A180" s="43" t="s">
        <v>1471</v>
      </c>
      <c r="B180" s="169"/>
      <c r="C180" s="170" t="s">
        <v>12</v>
      </c>
      <c r="D180" s="83" t="s">
        <v>50</v>
      </c>
      <c r="E180" s="83" t="s">
        <v>901</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row>
    <row r="181" spans="1:26" ht="55" customHeight="1" x14ac:dyDescent="0.15">
      <c r="A181" s="42" t="s">
        <v>1472</v>
      </c>
      <c r="B181" s="173"/>
      <c r="C181" s="174" t="s">
        <v>12</v>
      </c>
      <c r="D181" s="78" t="s">
        <v>50</v>
      </c>
      <c r="E181" s="78" t="s">
        <v>2399</v>
      </c>
      <c r="F181" s="78" t="s">
        <v>789</v>
      </c>
      <c r="G181" s="78" t="s">
        <v>164</v>
      </c>
      <c r="H181" s="175">
        <f>INVENTARIO[[#This Row],[Precio Final]]</f>
        <v>20</v>
      </c>
      <c r="I181" s="78">
        <f t="shared" si="6"/>
        <v>18.855833333333329</v>
      </c>
      <c r="J181" s="78">
        <v>1</v>
      </c>
      <c r="K181" s="110">
        <f>SUMIFS(VENTAS[Cantidad],VENTAS[Código del producto Vendido],INVENTARIO[[#This Row],[Code]])</f>
        <v>0</v>
      </c>
      <c r="L181" s="120">
        <f>INVENTARIO[[#This Row],[Entradas]]-INVENTARIO[[#This Row],[Salidas]]</f>
        <v>1</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row>
    <row r="182" spans="1:26" ht="55" customHeight="1" x14ac:dyDescent="0.15">
      <c r="A182" s="43" t="s">
        <v>1473</v>
      </c>
      <c r="B182" s="169"/>
      <c r="C182" s="170" t="s">
        <v>12</v>
      </c>
      <c r="D182" s="83" t="s">
        <v>415</v>
      </c>
      <c r="E182" s="83" t="s">
        <v>903</v>
      </c>
      <c r="F182" s="83" t="s">
        <v>695</v>
      </c>
      <c r="G182" s="83" t="s">
        <v>164</v>
      </c>
      <c r="H182" s="171">
        <f>INVENTARIO[[#This Row],[Precio Final]]</f>
        <v>18</v>
      </c>
      <c r="I182" s="83">
        <f t="shared" si="6"/>
        <v>14.500000000000002</v>
      </c>
      <c r="J182" s="83">
        <v>1</v>
      </c>
      <c r="K182" s="112">
        <f>SUMIFS(VENTAS[Cantidad],VENTAS[Código del producto Vendido],INVENTARIO[[#This Row],[Code]])</f>
        <v>1</v>
      </c>
      <c r="L182" s="121">
        <f>INVENTARIO[[#This Row],[Entradas]]-INVENTARIO[[#This Row],[Salidas]]</f>
        <v>0</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row>
    <row r="183" spans="1:26" ht="55" customHeight="1" x14ac:dyDescent="0.15">
      <c r="A183" s="42" t="s">
        <v>1474</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row>
    <row r="184" spans="1:26" ht="55" customHeight="1" x14ac:dyDescent="0.15">
      <c r="A184" s="43" t="s">
        <v>1475</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row>
    <row r="185" spans="1:26" ht="55" customHeight="1" x14ac:dyDescent="0.15">
      <c r="A185" s="42" t="s">
        <v>1476</v>
      </c>
      <c r="B185" s="173"/>
      <c r="C185" s="174" t="s">
        <v>12</v>
      </c>
      <c r="D185" s="78" t="s">
        <v>415</v>
      </c>
      <c r="E185" s="78" t="s">
        <v>1242</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row>
    <row r="186" spans="1:26" ht="55" customHeight="1" x14ac:dyDescent="0.15">
      <c r="A186" s="43" t="s">
        <v>1477</v>
      </c>
      <c r="B186" s="169"/>
      <c r="C186" s="170" t="s">
        <v>12</v>
      </c>
      <c r="D186" s="83" t="s">
        <v>415</v>
      </c>
      <c r="E186" s="83" t="s">
        <v>1242</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row>
    <row r="187" spans="1:26" ht="55" customHeight="1" x14ac:dyDescent="0.15">
      <c r="A187" s="42" t="s">
        <v>1478</v>
      </c>
      <c r="B187" s="173"/>
      <c r="C187" s="174" t="s">
        <v>12</v>
      </c>
      <c r="D187" s="78" t="s">
        <v>415</v>
      </c>
      <c r="E187" s="78" t="s">
        <v>1242</v>
      </c>
      <c r="F187" s="78" t="s">
        <v>698</v>
      </c>
      <c r="G187" s="78" t="s">
        <v>164</v>
      </c>
      <c r="H187" s="175">
        <f>INVENTARIO[[#This Row],[Precio Final]]</f>
        <v>22</v>
      </c>
      <c r="I187" s="78">
        <f t="shared" si="6"/>
        <v>20.916666666666668</v>
      </c>
      <c r="J187" s="78">
        <v>2</v>
      </c>
      <c r="K187" s="110">
        <f>SUMIFS(VENTAS[Cantidad],VENTAS[Código del producto Vendido],INVENTARIO[[#This Row],[Code]])</f>
        <v>1</v>
      </c>
      <c r="L187" s="120">
        <f>INVENTARIO[[#This Row],[Entradas]]-INVENTARIO[[#This Row],[Salidas]]</f>
        <v>1</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8.0555555555555554</v>
      </c>
      <c r="Y187" s="42"/>
      <c r="Z187" s="20"/>
    </row>
    <row r="188" spans="1:26"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row>
    <row r="189" spans="1:26"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row>
    <row r="190" spans="1:26" ht="55" customHeight="1" x14ac:dyDescent="0.15">
      <c r="A190" s="43" t="s">
        <v>1479</v>
      </c>
      <c r="B190" s="169"/>
      <c r="C190" s="170" t="s">
        <v>12</v>
      </c>
      <c r="D190" s="83" t="s">
        <v>415</v>
      </c>
      <c r="E190" s="83" t="s">
        <v>1243</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row>
    <row r="191" spans="1:26"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row>
    <row r="192" spans="1:26"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row>
    <row r="193" spans="1:26"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row>
    <row r="194" spans="1:26" ht="55" customHeight="1" x14ac:dyDescent="0.15">
      <c r="A194" s="43" t="s">
        <v>1480</v>
      </c>
      <c r="B194" s="169"/>
      <c r="C194" s="170" t="s">
        <v>12</v>
      </c>
      <c r="D194" s="83" t="s">
        <v>1209</v>
      </c>
      <c r="E194" s="83" t="s">
        <v>1244</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row>
    <row r="195" spans="1:26" ht="55" customHeight="1" x14ac:dyDescent="0.15">
      <c r="A195" s="42" t="s">
        <v>1481</v>
      </c>
      <c r="B195" s="173"/>
      <c r="C195" s="174" t="s">
        <v>12</v>
      </c>
      <c r="D195" s="78" t="s">
        <v>1209</v>
      </c>
      <c r="E195" s="78" t="s">
        <v>1244</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row>
    <row r="196" spans="1:26" ht="55" customHeight="1" x14ac:dyDescent="0.15">
      <c r="A196" s="43" t="s">
        <v>251</v>
      </c>
      <c r="B196" s="169"/>
      <c r="C196" s="170" t="s">
        <v>12</v>
      </c>
      <c r="D196" s="83" t="s">
        <v>50</v>
      </c>
      <c r="E196" s="83" t="s">
        <v>1245</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row>
    <row r="197" spans="1:26" ht="55" customHeight="1" x14ac:dyDescent="0.15">
      <c r="A197" s="42" t="s">
        <v>1482</v>
      </c>
      <c r="B197" s="173"/>
      <c r="C197" s="174" t="s">
        <v>12</v>
      </c>
      <c r="D197" s="78" t="s">
        <v>50</v>
      </c>
      <c r="E197" s="78" t="s">
        <v>1245</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row>
    <row r="198" spans="1:26"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row>
    <row r="199" spans="1:26" ht="55" customHeight="1" x14ac:dyDescent="0.15">
      <c r="A199" s="42" t="s">
        <v>1483</v>
      </c>
      <c r="B199" s="173"/>
      <c r="C199" s="174" t="s">
        <v>12</v>
      </c>
      <c r="D199" s="78" t="s">
        <v>52</v>
      </c>
      <c r="E199" s="78" t="s">
        <v>1246</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row>
    <row r="200" spans="1:26" ht="55" customHeight="1" x14ac:dyDescent="0.15">
      <c r="A200" s="43" t="s">
        <v>1484</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row>
    <row r="201" spans="1:26"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row>
    <row r="202" spans="1:26" ht="55" customHeight="1" x14ac:dyDescent="0.15">
      <c r="A202" s="43" t="s">
        <v>1485</v>
      </c>
      <c r="B202" s="169"/>
      <c r="C202" s="170" t="s">
        <v>12</v>
      </c>
      <c r="D202" s="83" t="s">
        <v>52</v>
      </c>
      <c r="E202" s="83" t="s">
        <v>1247</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row>
    <row r="203" spans="1:26" ht="55" customHeight="1" x14ac:dyDescent="0.15">
      <c r="A203" s="42" t="s">
        <v>1486</v>
      </c>
      <c r="B203" s="173"/>
      <c r="C203" s="174" t="s">
        <v>12</v>
      </c>
      <c r="D203" s="78" t="s">
        <v>52</v>
      </c>
      <c r="E203" s="78" t="s">
        <v>1248</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row>
    <row r="204" spans="1:26" ht="55" customHeight="1" x14ac:dyDescent="0.15">
      <c r="A204" s="43" t="s">
        <v>1487</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row>
    <row r="205" spans="1:26" ht="55" customHeight="1" x14ac:dyDescent="0.15">
      <c r="A205" s="42" t="s">
        <v>1488</v>
      </c>
      <c r="B205" s="173"/>
      <c r="C205" s="174" t="s">
        <v>12</v>
      </c>
      <c r="D205" s="78" t="s">
        <v>2397</v>
      </c>
      <c r="E205" s="78" t="s">
        <v>1249</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row>
    <row r="206" spans="1:26"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row>
    <row r="207" spans="1:26" ht="55" customHeight="1" x14ac:dyDescent="0.15">
      <c r="A207" s="42" t="s">
        <v>1489</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row>
    <row r="208" spans="1:26"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row>
    <row r="209" spans="1:26" ht="55" customHeight="1" x14ac:dyDescent="0.15">
      <c r="A209" s="42" t="s">
        <v>1490</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row>
    <row r="210" spans="1:26" ht="55" customHeight="1" x14ac:dyDescent="0.15">
      <c r="A210" s="43" t="s">
        <v>1491</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row>
    <row r="211" spans="1:26" ht="55" customHeight="1" x14ac:dyDescent="0.15">
      <c r="A211" s="42" t="s">
        <v>1492</v>
      </c>
      <c r="B211" s="173"/>
      <c r="C211" s="174" t="s">
        <v>12</v>
      </c>
      <c r="D211" s="78" t="s">
        <v>415</v>
      </c>
      <c r="E211" s="78" t="s">
        <v>1250</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row>
    <row r="212" spans="1:26" ht="55" customHeight="1" x14ac:dyDescent="0.15">
      <c r="A212" s="43" t="s">
        <v>1493</v>
      </c>
      <c r="B212" s="169"/>
      <c r="C212" s="170" t="s">
        <v>12</v>
      </c>
      <c r="D212" s="83" t="s">
        <v>206</v>
      </c>
      <c r="E212" s="83" t="s">
        <v>1251</v>
      </c>
      <c r="F212" s="83" t="s">
        <v>2442</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row>
    <row r="213" spans="1:26"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row>
    <row r="214" spans="1:26"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row>
    <row r="215" spans="1:26" ht="55" customHeight="1" x14ac:dyDescent="0.15">
      <c r="A215" s="42" t="s">
        <v>1494</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row>
    <row r="216" spans="1:26" ht="55" customHeight="1" x14ac:dyDescent="0.15">
      <c r="A216" s="43" t="s">
        <v>1495</v>
      </c>
      <c r="B216" s="169"/>
      <c r="C216" s="170" t="s">
        <v>12</v>
      </c>
      <c r="D216" s="83" t="s">
        <v>50</v>
      </c>
      <c r="E216" s="83" t="s">
        <v>906</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row>
    <row r="217" spans="1:26" ht="55" customHeight="1" x14ac:dyDescent="0.15">
      <c r="A217" s="42" t="s">
        <v>1496</v>
      </c>
      <c r="B217" s="173"/>
      <c r="C217" s="174" t="s">
        <v>12</v>
      </c>
      <c r="D217" s="78" t="s">
        <v>50</v>
      </c>
      <c r="E217" s="78" t="s">
        <v>906</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row>
    <row r="218" spans="1:26" ht="55" customHeight="1" x14ac:dyDescent="0.15">
      <c r="A218" s="43" t="s">
        <v>1497</v>
      </c>
      <c r="B218" s="169"/>
      <c r="C218" s="170" t="s">
        <v>12</v>
      </c>
      <c r="D218" s="83" t="s">
        <v>50</v>
      </c>
      <c r="E218" s="83" t="s">
        <v>1278</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row>
    <row r="219" spans="1:26" ht="55" customHeight="1" x14ac:dyDescent="0.15">
      <c r="A219" s="42" t="s">
        <v>1498</v>
      </c>
      <c r="B219" s="173"/>
      <c r="C219" s="174" t="s">
        <v>12</v>
      </c>
      <c r="D219" s="78" t="s">
        <v>50</v>
      </c>
      <c r="E219" s="78" t="s">
        <v>1278</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row>
    <row r="220" spans="1:26"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row>
    <row r="221" spans="1:26"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row>
    <row r="222" spans="1:26" ht="55" customHeight="1" x14ac:dyDescent="0.15">
      <c r="A222" s="43" t="s">
        <v>1499</v>
      </c>
      <c r="B222" s="169"/>
      <c r="C222" s="170" t="s">
        <v>12</v>
      </c>
      <c r="D222" s="83" t="s">
        <v>50</v>
      </c>
      <c r="E222" s="83" t="s">
        <v>907</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row>
    <row r="223" spans="1:26" ht="55" customHeight="1" x14ac:dyDescent="0.15">
      <c r="A223" s="42" t="s">
        <v>1500</v>
      </c>
      <c r="B223" s="173"/>
      <c r="C223" s="174" t="s">
        <v>12</v>
      </c>
      <c r="D223" s="78" t="s">
        <v>206</v>
      </c>
      <c r="E223" s="78" t="s">
        <v>908</v>
      </c>
      <c r="F223" s="78" t="s">
        <v>2442</v>
      </c>
      <c r="G223" s="78" t="s">
        <v>164</v>
      </c>
      <c r="H223" s="175">
        <f>INVENTARIO[[#This Row],[Precio Final]]</f>
        <v>15</v>
      </c>
      <c r="I223" s="78">
        <f t="shared" si="12"/>
        <v>9.5066666666666659</v>
      </c>
      <c r="J223" s="78">
        <v>2</v>
      </c>
      <c r="K223" s="110">
        <f>SUMIFS(VENTAS[Cantidad],VENTAS[Código del producto Vendido],INVENTARIO[[#This Row],[Code]])</f>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row>
    <row r="224" spans="1:26" ht="55" customHeight="1" x14ac:dyDescent="0.15">
      <c r="A224" s="43" t="s">
        <v>1501</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0</v>
      </c>
      <c r="L224" s="121">
        <f>INVENTARIO[[#This Row],[Entradas]]-INVENTARIO[[#This Row],[Salidas]]</f>
        <v>1</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0</v>
      </c>
      <c r="Y224" s="43"/>
      <c r="Z224" s="43"/>
    </row>
    <row r="225" spans="1:26" ht="55" customHeight="1" x14ac:dyDescent="0.15">
      <c r="A225" s="42" t="s">
        <v>1502</v>
      </c>
      <c r="B225" s="173"/>
      <c r="C225" s="174" t="s">
        <v>12</v>
      </c>
      <c r="D225" s="78" t="s">
        <v>415</v>
      </c>
      <c r="E225" s="78" t="s">
        <v>909</v>
      </c>
      <c r="F225" s="78" t="s">
        <v>697</v>
      </c>
      <c r="G225" s="78" t="s">
        <v>164</v>
      </c>
      <c r="H225" s="175">
        <f>INVENTARIO[[#This Row],[Precio Final]]</f>
        <v>15</v>
      </c>
      <c r="I225" s="78">
        <f t="shared" si="12"/>
        <v>13.180833333333334</v>
      </c>
      <c r="J225" s="78">
        <v>1</v>
      </c>
      <c r="K225" s="110">
        <f>SUMIFS(VENTAS[Cantidad],VENTAS[Código del producto Vendido],INVENTARIO[[#This Row],[Code]])</f>
        <v>0</v>
      </c>
      <c r="L225" s="120">
        <f>INVENTARIO[[#This Row],[Entradas]]-INVENTARIO[[#This Row],[Salidas]]</f>
        <v>1</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row>
    <row r="226" spans="1:26" ht="55" customHeight="1" x14ac:dyDescent="0.15">
      <c r="A226" s="43" t="s">
        <v>1503</v>
      </c>
      <c r="B226" s="169"/>
      <c r="C226" s="170" t="s">
        <v>12</v>
      </c>
      <c r="D226" s="83" t="s">
        <v>206</v>
      </c>
      <c r="E226" s="83" t="s">
        <v>794</v>
      </c>
      <c r="F226" s="83" t="s">
        <v>2442</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row>
    <row r="227" spans="1:26" ht="55" customHeight="1" x14ac:dyDescent="0.15">
      <c r="A227" s="42" t="s">
        <v>1504</v>
      </c>
      <c r="B227" s="173"/>
      <c r="C227" s="174" t="s">
        <v>12</v>
      </c>
      <c r="D227" s="78" t="s">
        <v>192</v>
      </c>
      <c r="E227" s="78" t="s">
        <v>856</v>
      </c>
      <c r="F227" s="78" t="s">
        <v>2442</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row>
    <row r="228" spans="1:26" ht="55" customHeight="1" x14ac:dyDescent="0.15">
      <c r="A228" s="43" t="s">
        <v>307</v>
      </c>
      <c r="B228" s="169"/>
      <c r="C228" s="170" t="s">
        <v>12</v>
      </c>
      <c r="D228" s="83" t="s">
        <v>206</v>
      </c>
      <c r="E228" s="83" t="s">
        <v>855</v>
      </c>
      <c r="F228" s="83" t="s">
        <v>2442</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row>
    <row r="229" spans="1:26" ht="55" customHeight="1" x14ac:dyDescent="0.15">
      <c r="A229" s="42" t="s">
        <v>1505</v>
      </c>
      <c r="B229" s="173"/>
      <c r="C229" s="174" t="s">
        <v>12</v>
      </c>
      <c r="D229" s="78" t="s">
        <v>415</v>
      </c>
      <c r="E229" s="78" t="s">
        <v>910</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row>
    <row r="230" spans="1:26"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row>
    <row r="231" spans="1:26" ht="55" customHeight="1" x14ac:dyDescent="0.15">
      <c r="A231" s="42" t="s">
        <v>1506</v>
      </c>
      <c r="B231" s="173"/>
      <c r="C231" s="174" t="s">
        <v>12</v>
      </c>
      <c r="D231" s="78" t="s">
        <v>415</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row>
    <row r="232" spans="1:26" ht="55" customHeight="1" x14ac:dyDescent="0.15">
      <c r="A232" s="43" t="s">
        <v>263</v>
      </c>
      <c r="B232" s="169"/>
      <c r="C232" s="170" t="s">
        <v>12</v>
      </c>
      <c r="D232" s="83" t="s">
        <v>50</v>
      </c>
      <c r="E232" s="83" t="s">
        <v>2399</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row>
    <row r="233" spans="1:26" ht="55" customHeight="1" x14ac:dyDescent="0.15">
      <c r="A233" s="42" t="s">
        <v>1507</v>
      </c>
      <c r="B233" s="173"/>
      <c r="C233" s="174" t="s">
        <v>12</v>
      </c>
      <c r="D233" s="78" t="s">
        <v>50</v>
      </c>
      <c r="E233" s="78" t="s">
        <v>2399</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row>
    <row r="234" spans="1:26"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row>
    <row r="235" spans="1:26" ht="55" customHeight="1" x14ac:dyDescent="0.15">
      <c r="A235" s="42" t="s">
        <v>1508</v>
      </c>
      <c r="B235" s="173"/>
      <c r="C235" s="174" t="s">
        <v>12</v>
      </c>
      <c r="D235" s="78" t="s">
        <v>415</v>
      </c>
      <c r="E235" s="78" t="s">
        <v>1280</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row>
    <row r="236" spans="1:26" ht="55" customHeight="1" x14ac:dyDescent="0.15">
      <c r="A236" s="43" t="s">
        <v>1509</v>
      </c>
      <c r="B236" s="169"/>
      <c r="C236" s="170" t="s">
        <v>12</v>
      </c>
      <c r="D236" s="83" t="s">
        <v>416</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row>
    <row r="237" spans="1:26"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row>
    <row r="238" spans="1:26" ht="55" customHeight="1" x14ac:dyDescent="0.15">
      <c r="A238" s="43" t="s">
        <v>1510</v>
      </c>
      <c r="B238" s="169"/>
      <c r="C238" s="170" t="s">
        <v>12</v>
      </c>
      <c r="D238" s="83" t="s">
        <v>415</v>
      </c>
      <c r="E238" s="83" t="s">
        <v>1252</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row>
    <row r="239" spans="1:26" ht="55" customHeight="1" x14ac:dyDescent="0.15">
      <c r="A239" s="42" t="s">
        <v>1511</v>
      </c>
      <c r="B239" s="173"/>
      <c r="C239" s="174" t="s">
        <v>12</v>
      </c>
      <c r="D239" s="78"/>
      <c r="E239" s="78" t="s">
        <v>912</v>
      </c>
      <c r="F239" s="78" t="s">
        <v>711</v>
      </c>
      <c r="G239" s="78" t="s">
        <v>164</v>
      </c>
      <c r="H239" s="175">
        <f>INVENTARIO[[#This Row],[Precio Final]]</f>
        <v>0</v>
      </c>
      <c r="I239" s="78">
        <f t="shared" si="14"/>
        <v>4.0791666666666666</v>
      </c>
      <c r="J239" s="78">
        <v>0</v>
      </c>
      <c r="K239" s="110">
        <f>SUMIFS(VENTAS[Cantidad],VENTAS[Código del producto Vendido],INVENTARIO[[#This Row],[Code]])</f>
        <v>0</v>
      </c>
      <c r="L239" s="120">
        <f>INVENTARIO[[#This Row],[Entradas]]-INVENTARIO[[#This Row],[Salidas]]</f>
        <v>0</v>
      </c>
      <c r="M239" s="175">
        <f>INVENTARIO[[#This Row],[Precio Final]]*10%</f>
        <v>0</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0</v>
      </c>
      <c r="W239" s="42">
        <f>INVENTARIO[[#This Row],[Precio Final]]-INVENTARIO[[#This Row],[Costo total]]</f>
        <v>-2.7194444444444446</v>
      </c>
      <c r="X239" s="176">
        <f>INVENTARIO[[#This Row],[Ganancia Unitaria]]*INVENTARIO[[#This Row],[Salidas]]</f>
        <v>0</v>
      </c>
      <c r="Y239" s="42"/>
      <c r="Z239" s="20"/>
    </row>
    <row r="240" spans="1:26" ht="55" customHeight="1" x14ac:dyDescent="0.15">
      <c r="A240" s="43" t="s">
        <v>1512</v>
      </c>
      <c r="B240" s="169"/>
      <c r="C240" s="170" t="s">
        <v>12</v>
      </c>
      <c r="D240" s="83" t="s">
        <v>215</v>
      </c>
      <c r="E240" s="83" t="s">
        <v>1279</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row>
    <row r="241" spans="1:26" ht="55" customHeight="1" x14ac:dyDescent="0.15">
      <c r="A241" s="42" t="s">
        <v>1513</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row>
    <row r="242" spans="1:26" ht="55" customHeight="1" x14ac:dyDescent="0.15">
      <c r="A242" s="43" t="s">
        <v>1514</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0</v>
      </c>
      <c r="L242" s="121">
        <f>INVENTARIO[[#This Row],[Entradas]]-INVENTARIO[[#This Row],[Salidas]]</f>
        <v>1</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0</v>
      </c>
      <c r="Y242" s="43"/>
      <c r="Z242" s="43"/>
    </row>
    <row r="243" spans="1:26" ht="55" customHeight="1" x14ac:dyDescent="0.15">
      <c r="A243" s="42" t="s">
        <v>1515</v>
      </c>
      <c r="B243" s="173"/>
      <c r="C243" s="174" t="s">
        <v>12</v>
      </c>
      <c r="D243" s="78" t="s">
        <v>208</v>
      </c>
      <c r="E243" s="78" t="s">
        <v>914</v>
      </c>
      <c r="F243" s="78"/>
      <c r="G243" s="78" t="s">
        <v>164</v>
      </c>
      <c r="H243" s="175">
        <f>INVENTARIO[[#This Row],[Precio Final]]</f>
        <v>1</v>
      </c>
      <c r="I243" s="78">
        <f t="shared" si="16"/>
        <v>0.36208333333333331</v>
      </c>
      <c r="J243" s="78">
        <v>8</v>
      </c>
      <c r="K243" s="110">
        <f>SUMIFS(VENTAS[Cantidad],VENTAS[Código del producto Vendido],INVENTARIO[[#This Row],[Code]])</f>
        <v>2</v>
      </c>
      <c r="L243" s="120">
        <f>INVENTARIO[[#This Row],[Entradas]]-INVENTARIO[[#This Row],[Salidas]]</f>
        <v>6</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1.5172222222222222</v>
      </c>
      <c r="Y243" s="42"/>
      <c r="Z243" s="20"/>
    </row>
    <row r="244" spans="1:26" ht="55" customHeight="1" x14ac:dyDescent="0.15">
      <c r="A244" s="43" t="s">
        <v>1516</v>
      </c>
      <c r="B244" s="169"/>
      <c r="C244" s="170" t="s">
        <v>12</v>
      </c>
      <c r="D244" s="83" t="s">
        <v>208</v>
      </c>
      <c r="E244" s="83" t="s">
        <v>915</v>
      </c>
      <c r="F244" s="83"/>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row>
    <row r="245" spans="1:26" ht="55" customHeight="1" x14ac:dyDescent="0.15">
      <c r="A245" s="42" t="s">
        <v>1517</v>
      </c>
      <c r="B245" s="173"/>
      <c r="C245" s="174" t="s">
        <v>12</v>
      </c>
      <c r="D245" s="78" t="s">
        <v>208</v>
      </c>
      <c r="E245" s="78" t="s">
        <v>916</v>
      </c>
      <c r="F245" s="78"/>
      <c r="G245" s="78" t="s">
        <v>164</v>
      </c>
      <c r="H245" s="175">
        <f>INVENTARIO[[#This Row],[Precio Final]]</f>
        <v>1</v>
      </c>
      <c r="I245" s="78">
        <f t="shared" si="16"/>
        <v>0.65416666666666667</v>
      </c>
      <c r="J245" s="78">
        <v>6</v>
      </c>
      <c r="K245" s="110">
        <f>SUMIFS(VENTAS[Cantidad],VENTAS[Código del producto Vendido],INVENTARIO[[#This Row],[Code]])</f>
        <v>4</v>
      </c>
      <c r="L245" s="120">
        <f>INVENTARIO[[#This Row],[Entradas]]-INVENTARIO[[#This Row],[Salidas]]</f>
        <v>2</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row>
    <row r="246" spans="1:26" ht="55" customHeight="1" x14ac:dyDescent="0.15">
      <c r="A246" s="43" t="s">
        <v>1518</v>
      </c>
      <c r="B246" s="169"/>
      <c r="C246" s="170" t="s">
        <v>12</v>
      </c>
      <c r="D246" s="83" t="s">
        <v>208</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0</v>
      </c>
      <c r="L246" s="121">
        <f>INVENTARIO[[#This Row],[Entradas]]-INVENTARIO[[#This Row],[Salidas]]</f>
        <v>1</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0</v>
      </c>
      <c r="Y246" s="43"/>
      <c r="Z246" s="43"/>
    </row>
    <row r="247" spans="1:26" ht="55" customHeight="1" x14ac:dyDescent="0.15">
      <c r="A247" s="42" t="s">
        <v>1519</v>
      </c>
      <c r="B247" s="173"/>
      <c r="C247" s="174" t="s">
        <v>12</v>
      </c>
      <c r="D247" s="78" t="s">
        <v>50</v>
      </c>
      <c r="E247" s="78" t="s">
        <v>854</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row>
    <row r="248" spans="1:26" ht="55" customHeight="1" x14ac:dyDescent="0.15">
      <c r="A248" s="43" t="s">
        <v>1520</v>
      </c>
      <c r="B248" s="169"/>
      <c r="C248" s="170" t="s">
        <v>12</v>
      </c>
      <c r="D248" s="83" t="s">
        <v>192</v>
      </c>
      <c r="E248" s="83" t="s">
        <v>1253</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row>
    <row r="249" spans="1:26"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row>
    <row r="250" spans="1:26" ht="55" customHeight="1" x14ac:dyDescent="0.15">
      <c r="A250" s="43" t="s">
        <v>383</v>
      </c>
      <c r="B250" s="169"/>
      <c r="C250" s="170" t="s">
        <v>12</v>
      </c>
      <c r="D250" s="83" t="s">
        <v>2397</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row>
    <row r="251" spans="1:26" ht="55" customHeight="1" x14ac:dyDescent="0.15">
      <c r="A251" s="42" t="s">
        <v>1521</v>
      </c>
      <c r="B251" s="173"/>
      <c r="C251" s="174" t="s">
        <v>12</v>
      </c>
      <c r="D251" s="78" t="s">
        <v>52</v>
      </c>
      <c r="E251" s="78" t="s">
        <v>1254</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row>
    <row r="252" spans="1:26"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row>
    <row r="253" spans="1:26" ht="55" customHeight="1" x14ac:dyDescent="0.15">
      <c r="A253" s="42" t="s">
        <v>1522</v>
      </c>
      <c r="B253" s="173"/>
      <c r="C253" s="174" t="s">
        <v>12</v>
      </c>
      <c r="D253" s="78" t="s">
        <v>2397</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row>
    <row r="254" spans="1:26"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row>
    <row r="255" spans="1:26" ht="55" customHeight="1" x14ac:dyDescent="0.15">
      <c r="A255" s="42" t="s">
        <v>385</v>
      </c>
      <c r="B255" s="173"/>
      <c r="C255" s="174" t="s">
        <v>12</v>
      </c>
      <c r="D255" s="78" t="s">
        <v>2397</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row>
    <row r="256" spans="1:26" ht="55" customHeight="1" x14ac:dyDescent="0.15">
      <c r="A256" s="43" t="s">
        <v>1523</v>
      </c>
      <c r="B256" s="169"/>
      <c r="C256" s="170" t="s">
        <v>12</v>
      </c>
      <c r="D256" s="83" t="s">
        <v>215</v>
      </c>
      <c r="E256" s="83" t="s">
        <v>801</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row>
    <row r="257" spans="1:26" ht="55" customHeight="1" x14ac:dyDescent="0.15">
      <c r="A257" s="42" t="s">
        <v>1524</v>
      </c>
      <c r="B257" s="173"/>
      <c r="C257" s="174" t="s">
        <v>12</v>
      </c>
      <c r="D257" s="78" t="s">
        <v>50</v>
      </c>
      <c r="E257" s="78" t="s">
        <v>802</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row>
    <row r="258" spans="1:26" ht="55" customHeight="1" x14ac:dyDescent="0.15">
      <c r="A258" s="43" t="s">
        <v>1525</v>
      </c>
      <c r="B258" s="169"/>
      <c r="C258" s="170" t="s">
        <v>12</v>
      </c>
      <c r="D258" s="83" t="s">
        <v>2397</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row>
    <row r="259" spans="1:26" ht="55" customHeight="1" x14ac:dyDescent="0.15">
      <c r="A259" s="42" t="s">
        <v>1526</v>
      </c>
      <c r="B259" s="173"/>
      <c r="C259" s="174" t="s">
        <v>12</v>
      </c>
      <c r="D259" s="78" t="s">
        <v>50</v>
      </c>
      <c r="E259" s="78" t="s">
        <v>1255</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row>
    <row r="260" spans="1:26"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row>
    <row r="261" spans="1:26"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row>
    <row r="262" spans="1:26"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row>
    <row r="263" spans="1:26"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row>
    <row r="264" spans="1:26"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row>
    <row r="265" spans="1:26"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row>
    <row r="266" spans="1:26" ht="55" customHeight="1" x14ac:dyDescent="0.15">
      <c r="A266" s="43" t="s">
        <v>454</v>
      </c>
      <c r="B266" s="169"/>
      <c r="C266" s="170" t="s">
        <v>12</v>
      </c>
      <c r="D266" s="83" t="s">
        <v>52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row>
    <row r="267" spans="1:26" ht="55" customHeight="1" x14ac:dyDescent="0.15">
      <c r="A267" s="42" t="s">
        <v>313</v>
      </c>
      <c r="B267" s="173"/>
      <c r="C267" s="174" t="s">
        <v>12</v>
      </c>
      <c r="D267" s="78" t="s">
        <v>52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row>
    <row r="268" spans="1:26" ht="55" customHeight="1" x14ac:dyDescent="0.15">
      <c r="A268" s="43" t="s">
        <v>314</v>
      </c>
      <c r="B268" s="169"/>
      <c r="C268" s="170" t="s">
        <v>12</v>
      </c>
      <c r="D268" s="83" t="s">
        <v>52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row>
    <row r="269" spans="1:26" ht="55" customHeight="1" x14ac:dyDescent="0.15">
      <c r="A269" s="42" t="s">
        <v>315</v>
      </c>
      <c r="B269" s="173"/>
      <c r="C269" s="174" t="s">
        <v>12</v>
      </c>
      <c r="D269" s="78" t="s">
        <v>52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row>
    <row r="270" spans="1:26" ht="55" customHeight="1" x14ac:dyDescent="0.15">
      <c r="A270" s="43" t="s">
        <v>1527</v>
      </c>
      <c r="B270" s="169"/>
      <c r="C270" s="170" t="s">
        <v>12</v>
      </c>
      <c r="D270" s="83" t="s">
        <v>52</v>
      </c>
      <c r="E270" s="83" t="s">
        <v>2446</v>
      </c>
      <c r="F270" s="83" t="s">
        <v>2447</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row>
    <row r="271" spans="1:26" ht="55" customHeight="1" x14ac:dyDescent="0.15">
      <c r="A271" s="42" t="s">
        <v>1528</v>
      </c>
      <c r="B271" s="173"/>
      <c r="C271" s="174" t="s">
        <v>12</v>
      </c>
      <c r="D271" s="78" t="s">
        <v>52</v>
      </c>
      <c r="E271" s="78" t="s">
        <v>2446</v>
      </c>
      <c r="F271" s="78" t="s">
        <v>2448</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row>
    <row r="272" spans="1:26" ht="55" customHeight="1" x14ac:dyDescent="0.15">
      <c r="A272" s="43" t="s">
        <v>1529</v>
      </c>
      <c r="B272" s="169"/>
      <c r="C272" s="170" t="s">
        <v>12</v>
      </c>
      <c r="D272" s="83" t="s">
        <v>52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row>
    <row r="273" spans="1:26" ht="55" customHeight="1" x14ac:dyDescent="0.15">
      <c r="A273" s="42" t="s">
        <v>319</v>
      </c>
      <c r="B273" s="173"/>
      <c r="C273" s="174" t="s">
        <v>12</v>
      </c>
      <c r="D273" s="78" t="s">
        <v>52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row>
    <row r="274" spans="1:26" ht="55" customHeight="1" x14ac:dyDescent="0.15">
      <c r="A274" s="43" t="s">
        <v>320</v>
      </c>
      <c r="B274" s="169"/>
      <c r="C274" s="170" t="s">
        <v>12</v>
      </c>
      <c r="D274" s="83" t="s">
        <v>52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row>
    <row r="275" spans="1:26" ht="55" customHeight="1" x14ac:dyDescent="0.15">
      <c r="A275" s="42" t="s">
        <v>1530</v>
      </c>
      <c r="B275" s="173"/>
      <c r="C275" s="174" t="s">
        <v>12</v>
      </c>
      <c r="D275" s="78" t="s">
        <v>52</v>
      </c>
      <c r="E275" s="78" t="s">
        <v>2446</v>
      </c>
      <c r="F275" s="78" t="s">
        <v>2449</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row>
    <row r="276" spans="1:26" ht="55" customHeight="1" x14ac:dyDescent="0.15">
      <c r="A276" s="43" t="s">
        <v>1531</v>
      </c>
      <c r="B276" s="169"/>
      <c r="C276" s="170" t="s">
        <v>12</v>
      </c>
      <c r="D276" s="83" t="s">
        <v>52</v>
      </c>
      <c r="E276" s="83" t="s">
        <v>2446</v>
      </c>
      <c r="F276" s="83" t="s">
        <v>2450</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row>
    <row r="277" spans="1:26" ht="55" customHeight="1" x14ac:dyDescent="0.15">
      <c r="A277" s="42" t="s">
        <v>1532</v>
      </c>
      <c r="B277" s="173"/>
      <c r="C277" s="174" t="s">
        <v>12</v>
      </c>
      <c r="D277" s="78" t="s">
        <v>52</v>
      </c>
      <c r="E277" s="78" t="s">
        <v>2446</v>
      </c>
      <c r="F277" s="78" t="s">
        <v>2451</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row>
    <row r="278" spans="1:26" ht="55" customHeight="1" x14ac:dyDescent="0.15">
      <c r="A278" s="43" t="s">
        <v>1533</v>
      </c>
      <c r="B278" s="169"/>
      <c r="C278" s="170" t="s">
        <v>12</v>
      </c>
      <c r="D278" s="83" t="s">
        <v>52</v>
      </c>
      <c r="E278" s="83" t="s">
        <v>851</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row>
    <row r="279" spans="1:26" ht="55" customHeight="1" x14ac:dyDescent="0.15">
      <c r="A279" s="42" t="s">
        <v>1534</v>
      </c>
      <c r="B279" s="173"/>
      <c r="C279" s="174" t="s">
        <v>12</v>
      </c>
      <c r="D279" s="78" t="s">
        <v>52</v>
      </c>
      <c r="E279" s="78" t="s">
        <v>851</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row>
    <row r="280" spans="1:26" ht="55" customHeight="1" x14ac:dyDescent="0.15">
      <c r="A280" s="43" t="s">
        <v>1535</v>
      </c>
      <c r="B280" s="169"/>
      <c r="C280" s="170" t="s">
        <v>12</v>
      </c>
      <c r="D280" s="83" t="s">
        <v>52</v>
      </c>
      <c r="E280" s="83" t="s">
        <v>851</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row>
    <row r="281" spans="1:26" ht="55" customHeight="1" x14ac:dyDescent="0.15">
      <c r="A281" s="42" t="s">
        <v>1536</v>
      </c>
      <c r="B281" s="173"/>
      <c r="C281" s="174" t="s">
        <v>12</v>
      </c>
      <c r="D281" s="78" t="s">
        <v>50</v>
      </c>
      <c r="E281" s="78" t="s">
        <v>850</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row>
    <row r="282" spans="1:26" ht="55" customHeight="1" x14ac:dyDescent="0.15">
      <c r="A282" s="43" t="s">
        <v>1537</v>
      </c>
      <c r="B282" s="169"/>
      <c r="C282" s="170" t="s">
        <v>12</v>
      </c>
      <c r="D282" s="83" t="s">
        <v>50</v>
      </c>
      <c r="E282" s="83" t="s">
        <v>850</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row>
    <row r="283" spans="1:26" ht="55" customHeight="1" x14ac:dyDescent="0.15">
      <c r="A283" s="42" t="s">
        <v>1538</v>
      </c>
      <c r="B283" s="173"/>
      <c r="C283" s="174" t="s">
        <v>12</v>
      </c>
      <c r="D283" s="78" t="s">
        <v>50</v>
      </c>
      <c r="E283" s="78" t="s">
        <v>850</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row>
    <row r="284" spans="1:26"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row>
    <row r="285" spans="1:26" ht="55" customHeight="1" x14ac:dyDescent="0.15">
      <c r="A285" s="42" t="s">
        <v>1539</v>
      </c>
      <c r="B285" s="173"/>
      <c r="C285" s="174" t="s">
        <v>12</v>
      </c>
      <c r="D285" s="78" t="s">
        <v>52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row>
    <row r="286" spans="1:26"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row>
    <row r="287" spans="1:26"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row>
    <row r="288" spans="1:26" ht="55" customHeight="1" x14ac:dyDescent="0.15">
      <c r="A288" s="43" t="s">
        <v>1540</v>
      </c>
      <c r="B288" s="169"/>
      <c r="C288" s="170" t="s">
        <v>12</v>
      </c>
      <c r="D288" s="83" t="s">
        <v>52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row>
    <row r="289" spans="1:26" ht="55" customHeight="1" x14ac:dyDescent="0.15">
      <c r="A289" s="42" t="s">
        <v>1541</v>
      </c>
      <c r="B289" s="173"/>
      <c r="C289" s="174" t="s">
        <v>12</v>
      </c>
      <c r="D289" s="78" t="s">
        <v>52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row>
    <row r="290" spans="1:26" ht="55" customHeight="1" x14ac:dyDescent="0.15">
      <c r="A290" s="43" t="s">
        <v>1542</v>
      </c>
      <c r="B290" s="169"/>
      <c r="C290" s="170" t="s">
        <v>12</v>
      </c>
      <c r="D290" s="83" t="s">
        <v>192</v>
      </c>
      <c r="E290" s="83" t="s">
        <v>804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row>
    <row r="291" spans="1:26" ht="55" customHeight="1" x14ac:dyDescent="0.15">
      <c r="A291" s="42" t="s">
        <v>1543</v>
      </c>
      <c r="B291" s="173"/>
      <c r="C291" s="174" t="s">
        <v>12</v>
      </c>
      <c r="D291" s="78" t="s">
        <v>50</v>
      </c>
      <c r="E291" s="78" t="s">
        <v>919</v>
      </c>
      <c r="F291" s="78" t="s">
        <v>692</v>
      </c>
      <c r="G291" s="78" t="s">
        <v>164</v>
      </c>
      <c r="H291" s="175">
        <f>INVENTARIO[[#This Row],[Precio Final]]</f>
        <v>16</v>
      </c>
      <c r="I291" s="78">
        <f t="shared" si="24"/>
        <v>16.083333333333332</v>
      </c>
      <c r="J291" s="78">
        <v>3</v>
      </c>
      <c r="K291" s="110">
        <f>SUMIFS(VENTAS[Cantidad],VENTAS[Código del producto Vendido],INVENTARIO[[#This Row],[Code]])</f>
        <v>2</v>
      </c>
      <c r="L291" s="120">
        <f>INVENTARIO[[#This Row],[Entradas]]-INVENTARIO[[#This Row],[Salidas]]</f>
        <v>1</v>
      </c>
      <c r="M291" s="175">
        <f>INVENTARIO[[#This Row],[Precio Final]]*10%</f>
        <v>1.6</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16</v>
      </c>
      <c r="W291" s="42">
        <f>INVENTARIO[[#This Row],[Precio Final]]-INVENTARIO[[#This Row],[Costo total]]</f>
        <v>5.2777777777777786</v>
      </c>
      <c r="X291" s="176">
        <f>INVENTARIO[[#This Row],[Ganancia Unitaria]]*INVENTARIO[[#This Row],[Salidas]]</f>
        <v>10.555555555555557</v>
      </c>
      <c r="Y291" s="42"/>
      <c r="Z291" s="20"/>
    </row>
    <row r="292" spans="1:26"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row>
    <row r="293" spans="1:26"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row>
    <row r="294" spans="1:26"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row>
    <row r="295" spans="1:26" ht="55" customHeight="1" x14ac:dyDescent="0.15">
      <c r="A295" s="42" t="s">
        <v>1544</v>
      </c>
      <c r="B295" s="173"/>
      <c r="C295" s="174" t="s">
        <v>12</v>
      </c>
      <c r="D295" s="78" t="s">
        <v>50</v>
      </c>
      <c r="E295" s="78" t="s">
        <v>847</v>
      </c>
      <c r="F295" s="78" t="s">
        <v>692</v>
      </c>
      <c r="G295" s="78" t="s">
        <v>164</v>
      </c>
      <c r="H295" s="175">
        <f>INVENTARIO[[#This Row],[Precio Final]]</f>
        <v>17</v>
      </c>
      <c r="I295" s="78">
        <f t="shared" si="24"/>
        <v>16.083333333333332</v>
      </c>
      <c r="J295" s="78">
        <v>3</v>
      </c>
      <c r="K295" s="110">
        <f>SUMIFS(VENTAS[Cantidad],VENTAS[Código del producto Vendido],INVENTARIO[[#This Row],[Code]])</f>
        <v>1</v>
      </c>
      <c r="L295" s="120">
        <f>INVENTARIO[[#This Row],[Entradas]]-INVENTARIO[[#This Row],[Salidas]]</f>
        <v>2</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6.2777777777777786</v>
      </c>
      <c r="Y295" s="42"/>
      <c r="Z295" s="20"/>
    </row>
    <row r="296" spans="1:26" ht="55" customHeight="1" x14ac:dyDescent="0.15">
      <c r="A296" s="43" t="s">
        <v>1545</v>
      </c>
      <c r="B296" s="169"/>
      <c r="C296" s="170" t="s">
        <v>12</v>
      </c>
      <c r="D296" s="83" t="s">
        <v>50</v>
      </c>
      <c r="E296" s="83" t="s">
        <v>846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row>
    <row r="297" spans="1:26" ht="55" customHeight="1" x14ac:dyDescent="0.15">
      <c r="A297" s="42" t="s">
        <v>1546</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row>
    <row r="298" spans="1:26"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row>
    <row r="299" spans="1:26" ht="55" customHeight="1" x14ac:dyDescent="0.15">
      <c r="A299" s="42" t="s">
        <v>1547</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row>
    <row r="300" spans="1:26" ht="55" customHeight="1" x14ac:dyDescent="0.15">
      <c r="A300" s="43" t="s">
        <v>1548</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row>
    <row r="301" spans="1:26" ht="55" customHeight="1" x14ac:dyDescent="0.15">
      <c r="A301" s="42" t="s">
        <v>1549</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row>
    <row r="302" spans="1:26"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row>
    <row r="303" spans="1:26" ht="55" customHeight="1" x14ac:dyDescent="0.15">
      <c r="A303" s="42" t="s">
        <v>1550</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3</v>
      </c>
      <c r="L303" s="120">
        <f>INVENTARIO[[#This Row],[Entradas]]-INVENTARIO[[#This Row],[Salidas]]</f>
        <v>1</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27.833333333333336</v>
      </c>
      <c r="Y303" s="42"/>
      <c r="Z303" s="20"/>
    </row>
    <row r="304" spans="1:26" ht="55" customHeight="1" x14ac:dyDescent="0.15">
      <c r="A304" s="43" t="s">
        <v>1551</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row>
    <row r="305" spans="1:26"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row>
    <row r="306" spans="1:26" ht="55" customHeight="1" x14ac:dyDescent="0.15">
      <c r="A306" s="43" t="s">
        <v>1552</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row>
    <row r="307" spans="1:26" ht="55" customHeight="1" x14ac:dyDescent="0.15">
      <c r="A307" s="42" t="s">
        <v>1553</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row>
    <row r="308" spans="1:26" ht="55" customHeight="1" x14ac:dyDescent="0.15">
      <c r="A308" s="43" t="s">
        <v>1554</v>
      </c>
      <c r="B308" s="169"/>
      <c r="C308" s="170" t="s">
        <v>12</v>
      </c>
      <c r="D308" s="83" t="s">
        <v>50</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row>
    <row r="309" spans="1:26"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row>
    <row r="310" spans="1:26"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row>
    <row r="311" spans="1:26"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row>
    <row r="312" spans="1:26"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row>
    <row r="313" spans="1:26"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row>
    <row r="314" spans="1:26"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row>
    <row r="315" spans="1:26" ht="55" customHeight="1" x14ac:dyDescent="0.15">
      <c r="A315" s="42" t="s">
        <v>1555</v>
      </c>
      <c r="B315" s="173"/>
      <c r="C315" s="174" t="s">
        <v>12</v>
      </c>
      <c r="D315" s="78" t="s">
        <v>52</v>
      </c>
      <c r="E315" s="78" t="s">
        <v>2446</v>
      </c>
      <c r="F315" s="78" t="s">
        <v>2452</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row>
    <row r="316" spans="1:26" ht="55" customHeight="1" x14ac:dyDescent="0.15">
      <c r="A316" s="43" t="s">
        <v>1556</v>
      </c>
      <c r="B316" s="169"/>
      <c r="C316" s="170" t="s">
        <v>12</v>
      </c>
      <c r="D316" s="83" t="s">
        <v>52</v>
      </c>
      <c r="E316" s="83" t="s">
        <v>2446</v>
      </c>
      <c r="F316" s="83" t="s">
        <v>2453</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row>
    <row r="317" spans="1:26" ht="55" customHeight="1" x14ac:dyDescent="0.15">
      <c r="A317" s="42" t="s">
        <v>1557</v>
      </c>
      <c r="B317" s="173"/>
      <c r="C317" s="174" t="s">
        <v>12</v>
      </c>
      <c r="D317" s="78" t="s">
        <v>52</v>
      </c>
      <c r="E317" s="78" t="s">
        <v>2446</v>
      </c>
      <c r="F317" s="78" t="s">
        <v>2454</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row>
    <row r="318" spans="1:26" ht="55" customHeight="1" x14ac:dyDescent="0.15">
      <c r="A318" s="43" t="s">
        <v>333</v>
      </c>
      <c r="B318" s="169"/>
      <c r="C318" s="170" t="s">
        <v>12</v>
      </c>
      <c r="D318" s="83" t="s">
        <v>52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row>
    <row r="319" spans="1:26" ht="55" customHeight="1" x14ac:dyDescent="0.15">
      <c r="A319" s="42" t="s">
        <v>334</v>
      </c>
      <c r="B319" s="173"/>
      <c r="C319" s="174" t="s">
        <v>12</v>
      </c>
      <c r="D319" s="78" t="s">
        <v>52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row>
    <row r="320" spans="1:26" ht="55" customHeight="1" x14ac:dyDescent="0.15">
      <c r="A320" s="43" t="s">
        <v>335</v>
      </c>
      <c r="B320" s="169"/>
      <c r="C320" s="170" t="s">
        <v>12</v>
      </c>
      <c r="D320" s="83" t="s">
        <v>52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row>
    <row r="321" spans="1:26" ht="55" customHeight="1" x14ac:dyDescent="0.15">
      <c r="A321" s="42" t="s">
        <v>1558</v>
      </c>
      <c r="B321" s="173"/>
      <c r="C321" s="174" t="s">
        <v>12</v>
      </c>
      <c r="D321" s="78" t="s">
        <v>52</v>
      </c>
      <c r="E321" s="78" t="s">
        <v>2446</v>
      </c>
      <c r="F321" s="78" t="s">
        <v>2455</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row>
    <row r="322" spans="1:26" ht="55" customHeight="1" x14ac:dyDescent="0.15">
      <c r="A322" s="43" t="s">
        <v>1559</v>
      </c>
      <c r="B322" s="169"/>
      <c r="C322" s="170" t="s">
        <v>12</v>
      </c>
      <c r="D322" s="83" t="s">
        <v>52</v>
      </c>
      <c r="E322" s="83" t="s">
        <v>2446</v>
      </c>
      <c r="F322" s="83" t="s">
        <v>2456</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row>
    <row r="323" spans="1:26"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row>
    <row r="324" spans="1:26" ht="55" customHeight="1" x14ac:dyDescent="0.15">
      <c r="A324" s="43" t="s">
        <v>1560</v>
      </c>
      <c r="B324" s="169"/>
      <c r="C324" s="170" t="s">
        <v>12</v>
      </c>
      <c r="D324" s="83" t="s">
        <v>52</v>
      </c>
      <c r="E324" s="83" t="s">
        <v>806</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row>
    <row r="325" spans="1:26" ht="55" customHeight="1" x14ac:dyDescent="0.15">
      <c r="A325" s="42" t="s">
        <v>1561</v>
      </c>
      <c r="B325" s="173"/>
      <c r="C325" s="174" t="s">
        <v>12</v>
      </c>
      <c r="D325" s="78" t="s">
        <v>52</v>
      </c>
      <c r="E325" s="78" t="s">
        <v>806</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row>
    <row r="326" spans="1:26"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row>
    <row r="327" spans="1:26"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row>
    <row r="328" spans="1:26" ht="55" customHeight="1" x14ac:dyDescent="0.15">
      <c r="A328" s="43" t="s">
        <v>390</v>
      </c>
      <c r="B328" s="169"/>
      <c r="C328" s="170" t="s">
        <v>12</v>
      </c>
      <c r="D328" s="83" t="s">
        <v>52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row>
    <row r="329" spans="1:26" ht="55" customHeight="1" x14ac:dyDescent="0.15">
      <c r="A329" s="42" t="s">
        <v>1562</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row>
    <row r="330" spans="1:26" ht="55" customHeight="1" x14ac:dyDescent="0.15">
      <c r="A330" s="43" t="s">
        <v>1563</v>
      </c>
      <c r="B330" s="169"/>
      <c r="C330" s="170" t="s">
        <v>12</v>
      </c>
      <c r="D330" s="83" t="s">
        <v>2397</v>
      </c>
      <c r="E330" s="83" t="s">
        <v>2432</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row>
    <row r="331" spans="1:26" ht="55" customHeight="1" x14ac:dyDescent="0.15">
      <c r="A331" s="42" t="s">
        <v>1564</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row>
    <row r="332" spans="1:26" ht="55" customHeight="1" x14ac:dyDescent="0.15">
      <c r="A332" s="43" t="s">
        <v>1565</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row>
    <row r="333" spans="1:26" ht="55" customHeight="1" x14ac:dyDescent="0.15">
      <c r="A333" s="42" t="s">
        <v>1566</v>
      </c>
      <c r="B333" s="173"/>
      <c r="C333" s="174" t="s">
        <v>12</v>
      </c>
      <c r="D333" s="78" t="s">
        <v>50</v>
      </c>
      <c r="E333" s="78" t="s">
        <v>724</v>
      </c>
      <c r="F333" s="78" t="s">
        <v>697</v>
      </c>
      <c r="G333" s="78" t="s">
        <v>164</v>
      </c>
      <c r="H333" s="175">
        <f>INVENTARIO[[#This Row],[Precio Final]]</f>
        <v>5</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0.5</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5</v>
      </c>
      <c r="W333" s="42">
        <f>INVENTARIO[[#This Row],[Precio Final]]-INVENTARIO[[#This Row],[Costo total]]</f>
        <v>-2.1055555555555552</v>
      </c>
      <c r="X333" s="176">
        <f>INVENTARIO[[#This Row],[Ganancia Unitaria]]*INVENTARIO[[#This Row],[Salidas]]</f>
        <v>-2.1055555555555552</v>
      </c>
      <c r="Y333" s="42"/>
      <c r="Z333" s="20"/>
    </row>
    <row r="334" spans="1:26" ht="55" customHeight="1" x14ac:dyDescent="0.15">
      <c r="A334" s="43" t="s">
        <v>1567</v>
      </c>
      <c r="B334" s="169"/>
      <c r="C334" s="170" t="s">
        <v>12</v>
      </c>
      <c r="D334" s="83" t="s">
        <v>50</v>
      </c>
      <c r="E334" s="83" t="s">
        <v>725</v>
      </c>
      <c r="F334" s="83" t="s">
        <v>692</v>
      </c>
      <c r="G334" s="83" t="s">
        <v>164</v>
      </c>
      <c r="H334" s="171">
        <f>INVENTARIO[[#This Row],[Precio Final]]</f>
        <v>5</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0.5</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5</v>
      </c>
      <c r="W334" s="43">
        <f>INVENTARIO[[#This Row],[Precio Final]]-INVENTARIO[[#This Row],[Costo total]]</f>
        <v>-2.1055555555555552</v>
      </c>
      <c r="X334" s="172">
        <f>INVENTARIO[[#This Row],[Ganancia Unitaria]]*INVENTARIO[[#This Row],[Salidas]]</f>
        <v>-4.2111111111111104</v>
      </c>
      <c r="Y334" s="43"/>
      <c r="Z334" s="43"/>
    </row>
    <row r="335" spans="1:26" ht="55" customHeight="1" x14ac:dyDescent="0.15">
      <c r="A335" s="42" t="s">
        <v>1568</v>
      </c>
      <c r="B335" s="173"/>
      <c r="C335" s="174" t="s">
        <v>12</v>
      </c>
      <c r="D335" s="78" t="s">
        <v>50</v>
      </c>
      <c r="E335" s="78" t="s">
        <v>725</v>
      </c>
      <c r="F335" s="78" t="s">
        <v>697</v>
      </c>
      <c r="G335" s="78" t="s">
        <v>164</v>
      </c>
      <c r="H335" s="175">
        <f>INVENTARIO[[#This Row],[Precio Final]]</f>
        <v>5</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0.5</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5</v>
      </c>
      <c r="W335" s="42">
        <f>INVENTARIO[[#This Row],[Precio Final]]-INVENTARIO[[#This Row],[Costo total]]</f>
        <v>-2.1055555555555552</v>
      </c>
      <c r="X335" s="176">
        <f>INVENTARIO[[#This Row],[Ganancia Unitaria]]*INVENTARIO[[#This Row],[Salidas]]</f>
        <v>0</v>
      </c>
      <c r="Y335" s="42"/>
      <c r="Z335" s="20"/>
    </row>
    <row r="336" spans="1:26" ht="55" customHeight="1" x14ac:dyDescent="0.15">
      <c r="A336" s="43" t="s">
        <v>1569</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row>
    <row r="337" spans="1:26" ht="55" customHeight="1" x14ac:dyDescent="0.15">
      <c r="A337" s="42" t="s">
        <v>1570</v>
      </c>
      <c r="B337" s="173"/>
      <c r="C337" s="174" t="s">
        <v>12</v>
      </c>
      <c r="D337" s="78" t="s">
        <v>52</v>
      </c>
      <c r="E337" s="78" t="s">
        <v>727</v>
      </c>
      <c r="F337" s="78" t="s">
        <v>692</v>
      </c>
      <c r="G337" s="78" t="s">
        <v>426</v>
      </c>
      <c r="H337" s="175">
        <f>INVENTARIO[[#This Row],[Precio Final]]</f>
        <v>12</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1.2000000000000002</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12</v>
      </c>
      <c r="W337" s="42">
        <f>INVENTARIO[[#This Row],[Precio Final]]-INVENTARIO[[#This Row],[Costo total]]</f>
        <v>3.5999999999999996</v>
      </c>
      <c r="X337" s="176">
        <f>INVENTARIO[[#This Row],[Ganancia Unitaria]]*INVENTARIO[[#This Row],[Salidas]]</f>
        <v>0</v>
      </c>
      <c r="Y337" s="42"/>
      <c r="Z337" s="20"/>
    </row>
    <row r="338" spans="1:26" ht="55" customHeight="1" x14ac:dyDescent="0.15">
      <c r="A338" s="43" t="s">
        <v>1571</v>
      </c>
      <c r="B338" s="169"/>
      <c r="C338" s="170" t="s">
        <v>12</v>
      </c>
      <c r="D338" s="83" t="s">
        <v>52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row>
    <row r="339" spans="1:26" ht="55" customHeight="1" x14ac:dyDescent="0.15">
      <c r="A339" s="42" t="s">
        <v>1572</v>
      </c>
      <c r="B339" s="173"/>
      <c r="C339" s="174" t="s">
        <v>12</v>
      </c>
      <c r="D339" s="78" t="s">
        <v>2398</v>
      </c>
      <c r="E339" s="78" t="s">
        <v>2433</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row>
    <row r="340" spans="1:26" ht="55" customHeight="1" x14ac:dyDescent="0.15">
      <c r="A340" s="43" t="s">
        <v>1573</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row>
    <row r="341" spans="1:26" ht="55" customHeight="1" x14ac:dyDescent="0.15">
      <c r="A341" s="42" t="s">
        <v>1574</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row>
    <row r="342" spans="1:26" ht="55" customHeight="1" x14ac:dyDescent="0.15">
      <c r="A342" s="43" t="s">
        <v>1575</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row>
    <row r="343" spans="1:26" ht="55" customHeight="1" x14ac:dyDescent="0.15">
      <c r="A343" s="42" t="s">
        <v>1576</v>
      </c>
      <c r="B343" s="173"/>
      <c r="C343" s="174" t="s">
        <v>12</v>
      </c>
      <c r="D343" s="78" t="s">
        <v>52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row>
    <row r="344" spans="1:26" ht="55" customHeight="1" x14ac:dyDescent="0.15">
      <c r="A344" s="43" t="s">
        <v>433</v>
      </c>
      <c r="B344" s="169"/>
      <c r="C344" s="170" t="s">
        <v>12</v>
      </c>
      <c r="D344" s="83" t="s">
        <v>52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row>
    <row r="345" spans="1:26" ht="55" customHeight="1" x14ac:dyDescent="0.15">
      <c r="A345" s="42" t="s">
        <v>1577</v>
      </c>
      <c r="B345" s="173"/>
      <c r="C345" s="174" t="s">
        <v>12</v>
      </c>
      <c r="D345" s="78" t="s">
        <v>52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row>
    <row r="346" spans="1:26" ht="55" customHeight="1" x14ac:dyDescent="0.15">
      <c r="A346" s="43" t="s">
        <v>2364</v>
      </c>
      <c r="B346" s="169"/>
      <c r="C346" s="170" t="s">
        <v>12</v>
      </c>
      <c r="D346" s="83" t="s">
        <v>192</v>
      </c>
      <c r="E346" s="83" t="s">
        <v>2365</v>
      </c>
      <c r="F346" s="83" t="s">
        <v>711</v>
      </c>
      <c r="G346" s="83" t="s">
        <v>426</v>
      </c>
      <c r="H346" s="171">
        <f>INVENTARIO[[#This Row],[Precio Final]]</f>
        <v>0</v>
      </c>
      <c r="I346" s="83"/>
      <c r="J346" s="83"/>
      <c r="K346" s="112">
        <f>SUMIFS(VENTAS[Cantidad],VENTAS[Código del producto Vendido],INVENTARIO[[#This Row],[Code]])</f>
        <v>0</v>
      </c>
      <c r="L346" s="121"/>
      <c r="M346" s="171">
        <f>INVENTARIO[[#This Row],[Precio Final]]*10%</f>
        <v>0</v>
      </c>
      <c r="N346" s="43"/>
      <c r="O346" s="43"/>
      <c r="P346" s="43"/>
      <c r="Q346" s="112"/>
      <c r="R346" s="43"/>
      <c r="S346" s="177"/>
      <c r="T346" s="168">
        <f>INVENTARIO[[#This Row],[Costo Unitario (USD)]]+INVENTARIO[[#This Row],[Costo Envío (USD)]]</f>
        <v>0</v>
      </c>
      <c r="U346" s="168">
        <f>INVENTARIO[[#This Row],[Costo total]]*1.5</f>
        <v>0</v>
      </c>
      <c r="V346" s="43"/>
      <c r="W346" s="43">
        <f>INVENTARIO[[#This Row],[Precio Final]]-INVENTARIO[[#This Row],[Costo total]]</f>
        <v>0</v>
      </c>
      <c r="X346" s="172">
        <f>INVENTARIO[[#This Row],[Ganancia Unitaria]]*INVENTARIO[[#This Row],[Salidas]]</f>
        <v>0</v>
      </c>
      <c r="Y346" s="43"/>
      <c r="Z346" s="43"/>
    </row>
    <row r="347" spans="1:26" ht="55" customHeight="1" x14ac:dyDescent="0.15">
      <c r="A347" s="42" t="s">
        <v>435</v>
      </c>
      <c r="B347" s="173"/>
      <c r="C347" s="174" t="s">
        <v>12</v>
      </c>
      <c r="D347" s="78" t="s">
        <v>52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row>
    <row r="348" spans="1:26"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row>
    <row r="349" spans="1:26" ht="55" customHeight="1" x14ac:dyDescent="0.15">
      <c r="A349" s="42" t="s">
        <v>1578</v>
      </c>
      <c r="B349" s="173"/>
      <c r="C349" s="174" t="s">
        <v>12</v>
      </c>
      <c r="D349" s="78" t="s">
        <v>50</v>
      </c>
      <c r="E349" s="78" t="s">
        <v>1282</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row>
    <row r="350" spans="1:26" ht="55" customHeight="1" x14ac:dyDescent="0.15">
      <c r="A350" s="43" t="s">
        <v>1579</v>
      </c>
      <c r="B350" s="169"/>
      <c r="C350" s="170" t="s">
        <v>12</v>
      </c>
      <c r="D350" s="83" t="s">
        <v>50</v>
      </c>
      <c r="E350" s="83" t="s">
        <v>734</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row>
    <row r="351" spans="1:26" ht="55" customHeight="1" x14ac:dyDescent="0.15">
      <c r="A351" s="42" t="s">
        <v>1580</v>
      </c>
      <c r="B351" s="173"/>
      <c r="C351" s="174" t="s">
        <v>12</v>
      </c>
      <c r="D351" s="78" t="s">
        <v>50</v>
      </c>
      <c r="E351" s="78" t="s">
        <v>734</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row>
    <row r="352" spans="1:26" ht="55" customHeight="1" x14ac:dyDescent="0.15">
      <c r="A352" s="43" t="s">
        <v>1581</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row>
    <row r="353" spans="1:26" ht="55" customHeight="1" x14ac:dyDescent="0.15">
      <c r="A353" s="42" t="s">
        <v>1582</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row>
    <row r="354" spans="1:26" ht="55" customHeight="1" x14ac:dyDescent="0.15">
      <c r="A354" s="43" t="s">
        <v>1583</v>
      </c>
      <c r="B354" s="169"/>
      <c r="C354" s="170" t="s">
        <v>12</v>
      </c>
      <c r="D354" s="83" t="s">
        <v>416</v>
      </c>
      <c r="E354" s="83" t="s">
        <v>735</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row>
    <row r="355" spans="1:26" ht="55" customHeight="1" x14ac:dyDescent="0.15">
      <c r="A355" s="42" t="s">
        <v>1584</v>
      </c>
      <c r="B355" s="173"/>
      <c r="C355" s="174" t="s">
        <v>12</v>
      </c>
      <c r="D355" s="78" t="s">
        <v>416</v>
      </c>
      <c r="E355" s="78" t="s">
        <v>736</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row>
    <row r="356" spans="1:26" ht="55" customHeight="1" x14ac:dyDescent="0.15">
      <c r="A356" s="43" t="s">
        <v>1585</v>
      </c>
      <c r="B356" s="169"/>
      <c r="C356" s="170" t="s">
        <v>12</v>
      </c>
      <c r="D356" s="83" t="s">
        <v>416</v>
      </c>
      <c r="E356" s="83" t="s">
        <v>841</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row>
    <row r="357" spans="1:26" ht="55" customHeight="1" x14ac:dyDescent="0.15">
      <c r="A357" s="42" t="s">
        <v>1586</v>
      </c>
      <c r="B357" s="173"/>
      <c r="C357" s="174" t="s">
        <v>12</v>
      </c>
      <c r="D357" s="78" t="s">
        <v>215</v>
      </c>
      <c r="E357" s="78" t="s">
        <v>737</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row>
    <row r="358" spans="1:26" ht="55" customHeight="1" x14ac:dyDescent="0.15">
      <c r="A358" s="43" t="s">
        <v>1588</v>
      </c>
      <c r="B358" s="169"/>
      <c r="C358" s="170" t="s">
        <v>12</v>
      </c>
      <c r="D358" s="83" t="s">
        <v>215</v>
      </c>
      <c r="E358" s="83" t="s">
        <v>1283</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row>
    <row r="359" spans="1:26" ht="55" customHeight="1" x14ac:dyDescent="0.15">
      <c r="A359" s="42" t="s">
        <v>1587</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row>
    <row r="360" spans="1:26" ht="55" customHeight="1" x14ac:dyDescent="0.15">
      <c r="A360" s="43" t="s">
        <v>1589</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row>
    <row r="361" spans="1:26" ht="55" customHeight="1" x14ac:dyDescent="0.15">
      <c r="A361" s="42" t="s">
        <v>1590</v>
      </c>
      <c r="B361" s="173"/>
      <c r="C361" s="174" t="s">
        <v>12</v>
      </c>
      <c r="D361" s="78" t="s">
        <v>215</v>
      </c>
      <c r="E361" s="78" t="s">
        <v>1284</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row>
    <row r="362" spans="1:26" ht="55" customHeight="1" x14ac:dyDescent="0.15">
      <c r="A362" s="43" t="s">
        <v>1591</v>
      </c>
      <c r="B362" s="169"/>
      <c r="C362" s="170" t="s">
        <v>12</v>
      </c>
      <c r="D362" s="83" t="s">
        <v>215</v>
      </c>
      <c r="E362" s="83" t="s">
        <v>1284</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row>
    <row r="363" spans="1:26" ht="55" customHeight="1" x14ac:dyDescent="0.15">
      <c r="A363" s="42" t="s">
        <v>1592</v>
      </c>
      <c r="B363" s="173"/>
      <c r="C363" s="174" t="s">
        <v>12</v>
      </c>
      <c r="D363" s="78" t="s">
        <v>215</v>
      </c>
      <c r="E363" s="78" t="s">
        <v>1284</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row>
    <row r="364" spans="1:26" ht="55" customHeight="1" x14ac:dyDescent="0.15">
      <c r="A364" s="43" t="s">
        <v>1593</v>
      </c>
      <c r="B364" s="169"/>
      <c r="C364" s="170" t="s">
        <v>12</v>
      </c>
      <c r="D364" s="83" t="s">
        <v>215</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row>
    <row r="365" spans="1:26" ht="55" customHeight="1" x14ac:dyDescent="0.15">
      <c r="A365" s="42" t="s">
        <v>1594</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0</v>
      </c>
      <c r="L365" s="120">
        <f>INVENTARIO[[#This Row],[Entradas]]-INVENTARIO[[#This Row],[Salidas]]</f>
        <v>1</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0</v>
      </c>
      <c r="Y365" s="42"/>
      <c r="Z365" s="20"/>
    </row>
    <row r="366" spans="1:26"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row>
    <row r="367" spans="1:26" ht="55" customHeight="1" x14ac:dyDescent="0.15">
      <c r="A367" s="42" t="s">
        <v>1595</v>
      </c>
      <c r="B367" s="173"/>
      <c r="C367" s="174" t="s">
        <v>12</v>
      </c>
      <c r="D367" s="78" t="s">
        <v>215</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row>
    <row r="368" spans="1:26" ht="55" customHeight="1" x14ac:dyDescent="0.15">
      <c r="A368" s="43" t="s">
        <v>472</v>
      </c>
      <c r="B368" s="169"/>
      <c r="C368" s="170" t="s">
        <v>12</v>
      </c>
      <c r="D368" s="83" t="s">
        <v>52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row>
    <row r="369" spans="1:26" ht="55" customHeight="1" x14ac:dyDescent="0.15">
      <c r="A369" s="42" t="s">
        <v>1596</v>
      </c>
      <c r="B369" s="173"/>
      <c r="C369" s="174" t="s">
        <v>12</v>
      </c>
      <c r="D369" s="78" t="s">
        <v>52</v>
      </c>
      <c r="E369" s="78" t="s">
        <v>1285</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row>
    <row r="370" spans="1:26" ht="55" customHeight="1" x14ac:dyDescent="0.15">
      <c r="A370" s="43" t="s">
        <v>1597</v>
      </c>
      <c r="B370" s="169"/>
      <c r="C370" s="170" t="s">
        <v>12</v>
      </c>
      <c r="D370" s="83" t="s">
        <v>52</v>
      </c>
      <c r="E370" s="83" t="s">
        <v>1286</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row>
    <row r="371" spans="1:26" ht="55" customHeight="1" x14ac:dyDescent="0.15">
      <c r="A371" s="42" t="s">
        <v>1598</v>
      </c>
      <c r="B371" s="173"/>
      <c r="C371" s="174" t="s">
        <v>12</v>
      </c>
      <c r="D371" s="78" t="s">
        <v>52</v>
      </c>
      <c r="E371" s="78" t="s">
        <v>1286</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row>
    <row r="372" spans="1:26" ht="55" customHeight="1" x14ac:dyDescent="0.15">
      <c r="A372" s="43" t="s">
        <v>1599</v>
      </c>
      <c r="B372" s="169"/>
      <c r="C372" s="170" t="s">
        <v>12</v>
      </c>
      <c r="D372" s="83" t="s">
        <v>52</v>
      </c>
      <c r="E372" s="83" t="s">
        <v>1287</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row>
    <row r="373" spans="1:26" ht="55" customHeight="1" x14ac:dyDescent="0.15">
      <c r="A373" s="42" t="s">
        <v>1600</v>
      </c>
      <c r="B373" s="173"/>
      <c r="C373" s="174" t="s">
        <v>12</v>
      </c>
      <c r="D373" s="78" t="s">
        <v>52</v>
      </c>
      <c r="E373" s="78" t="s">
        <v>1287</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row>
    <row r="374" spans="1:26" ht="55" customHeight="1" x14ac:dyDescent="0.15">
      <c r="A374" s="43" t="s">
        <v>1601</v>
      </c>
      <c r="B374" s="169"/>
      <c r="C374" s="170" t="s">
        <v>12</v>
      </c>
      <c r="D374" s="83" t="s">
        <v>192</v>
      </c>
      <c r="E374" s="83" t="s">
        <v>1289</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row>
    <row r="375" spans="1:26" ht="55" customHeight="1" x14ac:dyDescent="0.15">
      <c r="A375" s="42" t="s">
        <v>1602</v>
      </c>
      <c r="B375" s="173"/>
      <c r="C375" s="174" t="s">
        <v>12</v>
      </c>
      <c r="D375" s="78" t="s">
        <v>192</v>
      </c>
      <c r="E375" s="78" t="s">
        <v>1288</v>
      </c>
      <c r="F375" s="78" t="s">
        <v>711</v>
      </c>
      <c r="G375" s="78" t="s">
        <v>426</v>
      </c>
      <c r="H375" s="175">
        <f>INVENTARIO[[#This Row],[Precio Final]]</f>
        <v>15</v>
      </c>
      <c r="I375" s="78">
        <f t="shared" si="36"/>
        <v>17.333333333333332</v>
      </c>
      <c r="J375" s="78">
        <v>2</v>
      </c>
      <c r="K375" s="110">
        <f>SUMIFS(VENTAS[Cantidad],VENTAS[Código del producto Vendido],INVENTARIO[[#This Row],[Code]])</f>
        <v>0</v>
      </c>
      <c r="L375" s="120">
        <f>INVENTARIO[[#This Row],[Entradas]]-INVENTARIO[[#This Row],[Salidas]]</f>
        <v>2</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0</v>
      </c>
      <c r="Y375" s="42"/>
      <c r="Z375" s="20"/>
    </row>
    <row r="376" spans="1:26" ht="55" customHeight="1" x14ac:dyDescent="0.15">
      <c r="A376" s="43" t="s">
        <v>1603</v>
      </c>
      <c r="B376" s="169"/>
      <c r="C376" s="170" t="s">
        <v>12</v>
      </c>
      <c r="D376" s="83" t="s">
        <v>923</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row>
    <row r="377" spans="1:26" ht="55" customHeight="1" x14ac:dyDescent="0.15">
      <c r="A377" s="42" t="s">
        <v>639</v>
      </c>
      <c r="B377" s="173"/>
      <c r="C377" s="174" t="s">
        <v>12</v>
      </c>
      <c r="D377" s="78" t="s">
        <v>923</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row>
    <row r="378" spans="1:26" ht="55" customHeight="1" x14ac:dyDescent="0.15">
      <c r="A378" s="43" t="s">
        <v>1604</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row>
    <row r="379" spans="1:26" ht="55" customHeight="1" x14ac:dyDescent="0.15">
      <c r="A379" s="42" t="s">
        <v>1605</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row>
    <row r="380" spans="1:26" ht="55" customHeight="1" x14ac:dyDescent="0.15">
      <c r="A380" s="43" t="s">
        <v>1606</v>
      </c>
      <c r="B380" s="169"/>
      <c r="C380" s="170" t="s">
        <v>12</v>
      </c>
      <c r="D380" s="83" t="s">
        <v>415</v>
      </c>
      <c r="E380" s="83" t="s">
        <v>709</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row>
    <row r="381" spans="1:26" ht="55" customHeight="1" x14ac:dyDescent="0.15">
      <c r="A381" s="42" t="s">
        <v>1607</v>
      </c>
      <c r="B381" s="173"/>
      <c r="C381" s="174" t="s">
        <v>12</v>
      </c>
      <c r="D381" s="78" t="s">
        <v>2397</v>
      </c>
      <c r="E381" s="78" t="s">
        <v>2434</v>
      </c>
      <c r="F381" s="78" t="s">
        <v>692</v>
      </c>
      <c r="G381" s="78" t="s">
        <v>164</v>
      </c>
      <c r="H381" s="175">
        <f>INVENTARIO[[#This Row],[Precio Final]]</f>
        <v>18</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1.8</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18</v>
      </c>
      <c r="W381" s="42">
        <f>INVENTARIO[[#This Row],[Precio Final]]-INVENTARIO[[#This Row],[Costo total]]</f>
        <v>9.0555555555555554</v>
      </c>
      <c r="X381" s="176">
        <f>INVENTARIO[[#This Row],[Ganancia Unitaria]]*INVENTARIO[[#This Row],[Salidas]]</f>
        <v>0</v>
      </c>
      <c r="Y381" s="42"/>
      <c r="Z381" s="20"/>
    </row>
    <row r="382" spans="1:26" ht="55" customHeight="1" x14ac:dyDescent="0.15">
      <c r="A382" s="43" t="s">
        <v>1608</v>
      </c>
      <c r="B382" s="169"/>
      <c r="C382" s="170" t="s">
        <v>12</v>
      </c>
      <c r="D382" s="83" t="s">
        <v>50</v>
      </c>
      <c r="E382" s="83" t="s">
        <v>1290</v>
      </c>
      <c r="F382" s="83" t="s">
        <v>697</v>
      </c>
      <c r="G382" s="83" t="s">
        <v>164</v>
      </c>
      <c r="H382" s="171">
        <f>INVENTARIO[[#This Row],[Precio Final]]</f>
        <v>15</v>
      </c>
      <c r="I382" s="83">
        <f t="shared" si="36"/>
        <v>12.75</v>
      </c>
      <c r="J382" s="83">
        <v>3</v>
      </c>
      <c r="K382" s="112">
        <f>SUMIFS(VENTAS[Cantidad],VENTAS[Código del producto Vendido],INVENTARIO[[#This Row],[Code]])</f>
        <v>1</v>
      </c>
      <c r="L382" s="121">
        <f>INVENTARIO[[#This Row],[Entradas]]-INVENTARIO[[#This Row],[Salidas]]</f>
        <v>2</v>
      </c>
      <c r="M382" s="171">
        <f>INVENTARIO[[#This Row],[Precio Final]]*10%</f>
        <v>1.5</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15</v>
      </c>
      <c r="W382" s="43">
        <f>INVENTARIO[[#This Row],[Precio Final]]-INVENTARIO[[#This Row],[Costo total]]</f>
        <v>6.5</v>
      </c>
      <c r="X382" s="172">
        <f>INVENTARIO[[#This Row],[Ganancia Unitaria]]*INVENTARIO[[#This Row],[Salidas]]</f>
        <v>6.5</v>
      </c>
      <c r="Y382" s="43"/>
      <c r="Z382" s="43"/>
    </row>
    <row r="383" spans="1:26" ht="55" customHeight="1" x14ac:dyDescent="0.15">
      <c r="A383" s="42" t="s">
        <v>1609</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row>
    <row r="384" spans="1:26" ht="55" customHeight="1" x14ac:dyDescent="0.15">
      <c r="A384" s="43" t="s">
        <v>1610</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1</v>
      </c>
      <c r="L384" s="121">
        <f>INVENTARIO[[#This Row],[Entradas]]-INVENTARIO[[#This Row],[Salidas]]</f>
        <v>1</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8.5</v>
      </c>
      <c r="Y384" s="43"/>
      <c r="Z384" s="43"/>
    </row>
    <row r="385" spans="1:26" ht="55" customHeight="1" x14ac:dyDescent="0.15">
      <c r="A385" s="42" t="s">
        <v>1611</v>
      </c>
      <c r="B385" s="173"/>
      <c r="C385" s="174" t="s">
        <v>12</v>
      </c>
      <c r="D385" s="78" t="s">
        <v>415</v>
      </c>
      <c r="E385" s="78" t="s">
        <v>811</v>
      </c>
      <c r="F385" s="78" t="s">
        <v>692</v>
      </c>
      <c r="G385" s="78" t="s">
        <v>164</v>
      </c>
      <c r="H385" s="175">
        <f>INVENTARIO[[#This Row],[Precio Final]]</f>
        <v>18</v>
      </c>
      <c r="I385" s="78">
        <f t="shared" si="36"/>
        <v>11.75</v>
      </c>
      <c r="J385" s="78">
        <v>3</v>
      </c>
      <c r="K385" s="110">
        <f>SUMIFS(VENTAS[Cantidad],VENTAS[Código del producto Vendido],INVENTARIO[[#This Row],[Code]])</f>
        <v>0</v>
      </c>
      <c r="L385" s="120">
        <f>INVENTARIO[[#This Row],[Entradas]]-INVENTARIO[[#This Row],[Salidas]]</f>
        <v>3</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0</v>
      </c>
      <c r="Y385" s="42"/>
      <c r="Z385" s="20"/>
    </row>
    <row r="386" spans="1:26" ht="55" customHeight="1" x14ac:dyDescent="0.15">
      <c r="A386" s="43" t="s">
        <v>1612</v>
      </c>
      <c r="B386" s="169"/>
      <c r="C386" s="170" t="s">
        <v>12</v>
      </c>
      <c r="D386" s="83" t="s">
        <v>50</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row>
    <row r="387" spans="1:26" ht="55" customHeight="1" x14ac:dyDescent="0.15">
      <c r="A387" s="42" t="s">
        <v>1613</v>
      </c>
      <c r="B387" s="173"/>
      <c r="C387" s="174" t="s">
        <v>12</v>
      </c>
      <c r="D387" s="78" t="s">
        <v>52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row>
    <row r="388" spans="1:26" ht="55" customHeight="1" x14ac:dyDescent="0.15">
      <c r="A388" s="43" t="s">
        <v>1614</v>
      </c>
      <c r="B388" s="169"/>
      <c r="C388" s="170" t="s">
        <v>12</v>
      </c>
      <c r="D388" s="83" t="s">
        <v>52</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row>
    <row r="389" spans="1:26" ht="55" customHeight="1" x14ac:dyDescent="0.15">
      <c r="A389" s="42" t="s">
        <v>1616</v>
      </c>
      <c r="B389" s="173"/>
      <c r="C389" s="174" t="s">
        <v>12</v>
      </c>
      <c r="D389" s="78" t="s">
        <v>52</v>
      </c>
      <c r="E389" s="78" t="s">
        <v>815</v>
      </c>
      <c r="F389" s="78" t="s">
        <v>695</v>
      </c>
      <c r="G389" s="78" t="s">
        <v>164</v>
      </c>
      <c r="H389" s="175">
        <f>INVENTARIO[[#This Row],[Precio Final]]</f>
        <v>14</v>
      </c>
      <c r="I389" s="78">
        <f t="shared" si="36"/>
        <v>12</v>
      </c>
      <c r="J389" s="78">
        <v>1</v>
      </c>
      <c r="K389" s="110">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row>
    <row r="390" spans="1:26" ht="55" customHeight="1" x14ac:dyDescent="0.15">
      <c r="A390" s="43" t="s">
        <v>1617</v>
      </c>
      <c r="B390" s="169"/>
      <c r="C390" s="170" t="s">
        <v>12</v>
      </c>
      <c r="D390" s="83" t="s">
        <v>52</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row>
    <row r="391" spans="1:26" ht="55" customHeight="1" x14ac:dyDescent="0.15">
      <c r="A391" s="42" t="s">
        <v>1615</v>
      </c>
      <c r="B391" s="173"/>
      <c r="C391" s="174" t="s">
        <v>12</v>
      </c>
      <c r="D391" s="78" t="s">
        <v>415</v>
      </c>
      <c r="E391" s="78" t="s">
        <v>817</v>
      </c>
      <c r="F391" s="78" t="s">
        <v>692</v>
      </c>
      <c r="G391" s="78" t="s">
        <v>164</v>
      </c>
      <c r="H391" s="175">
        <f>INVENTARIO[[#This Row],[Precio Final]]</f>
        <v>15</v>
      </c>
      <c r="I391" s="78">
        <f t="shared" si="36"/>
        <v>9.8333333333333321</v>
      </c>
      <c r="J391" s="78">
        <v>1</v>
      </c>
      <c r="K391" s="110">
        <f>SUMIFS(VENTAS[Cantidad],VENTAS[Código del producto Vendido],INVENTARIO[[#This Row],[Code]])</f>
        <v>0</v>
      </c>
      <c r="L391" s="120">
        <f>INVENTARIO[[#This Row],[Entradas]]-INVENTARIO[[#This Row],[Salidas]]</f>
        <v>1</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0</v>
      </c>
      <c r="Y391" s="42"/>
      <c r="Z391" s="20"/>
    </row>
    <row r="392" spans="1:26" ht="55" customHeight="1" x14ac:dyDescent="0.15">
      <c r="A392" s="43" t="s">
        <v>1618</v>
      </c>
      <c r="B392" s="169"/>
      <c r="C392" s="170" t="s">
        <v>12</v>
      </c>
      <c r="D392" s="83" t="s">
        <v>415</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row>
    <row r="393" spans="1:26" ht="55" customHeight="1" x14ac:dyDescent="0.15">
      <c r="A393" s="42" t="s">
        <v>1619</v>
      </c>
      <c r="B393" s="173"/>
      <c r="C393" s="174" t="s">
        <v>12</v>
      </c>
      <c r="D393" s="78" t="s">
        <v>415</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row>
    <row r="394" spans="1:26" ht="55" customHeight="1" x14ac:dyDescent="0.15">
      <c r="A394" s="43" t="s">
        <v>1620</v>
      </c>
      <c r="B394" s="169"/>
      <c r="C394" s="170" t="s">
        <v>12</v>
      </c>
      <c r="D394" s="83" t="s">
        <v>50</v>
      </c>
      <c r="E394" s="83" t="s">
        <v>820</v>
      </c>
      <c r="F394" s="83" t="s">
        <v>692</v>
      </c>
      <c r="G394" s="83" t="s">
        <v>164</v>
      </c>
      <c r="H394" s="171">
        <f>INVENTARIO[[#This Row],[Precio Final]]</f>
        <v>16</v>
      </c>
      <c r="I394" s="83">
        <f t="shared" si="36"/>
        <v>14</v>
      </c>
      <c r="J394" s="83">
        <v>3</v>
      </c>
      <c r="K394" s="112">
        <f>SUMIFS(VENTAS[Cantidad],VENTAS[Código del producto Vendido],INVENTARIO[[#This Row],[Code]])</f>
        <v>0</v>
      </c>
      <c r="L394" s="121">
        <f>INVENTARIO[[#This Row],[Entradas]]-INVENTARIO[[#This Row],[Salidas]]</f>
        <v>3</v>
      </c>
      <c r="M394" s="171">
        <f>INVENTARIO[[#This Row],[Precio Final]]*10%</f>
        <v>1.6</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16</v>
      </c>
      <c r="W394" s="43">
        <f>INVENTARIO[[#This Row],[Precio Final]]-INVENTARIO[[#This Row],[Costo total]]</f>
        <v>6.6666666666666661</v>
      </c>
      <c r="X394" s="172">
        <f>INVENTARIO[[#This Row],[Ganancia Unitaria]]*INVENTARIO[[#This Row],[Salidas]]</f>
        <v>0</v>
      </c>
      <c r="Y394" s="43"/>
      <c r="Z394" s="43"/>
    </row>
    <row r="395" spans="1:26" ht="55" customHeight="1" x14ac:dyDescent="0.15">
      <c r="A395" s="42" t="s">
        <v>1621</v>
      </c>
      <c r="B395" s="173"/>
      <c r="C395" s="174" t="s">
        <v>12</v>
      </c>
      <c r="D395" s="78" t="s">
        <v>208</v>
      </c>
      <c r="E395" s="78" t="s">
        <v>656</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row>
    <row r="396" spans="1:26" ht="55" customHeight="1" x14ac:dyDescent="0.15">
      <c r="A396" s="43" t="s">
        <v>1622</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row>
    <row r="397" spans="1:26" ht="55" customHeight="1" x14ac:dyDescent="0.15">
      <c r="A397" s="42" t="s">
        <v>1623</v>
      </c>
      <c r="B397" s="173"/>
      <c r="C397" s="174" t="s">
        <v>12</v>
      </c>
      <c r="D397" s="78" t="s">
        <v>52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row>
    <row r="398" spans="1:26" ht="55" customHeight="1" x14ac:dyDescent="0.15">
      <c r="A398" s="43" t="s">
        <v>1624</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row>
    <row r="399" spans="1:26" ht="55" customHeight="1" x14ac:dyDescent="0.15">
      <c r="A399" s="42" t="s">
        <v>1625</v>
      </c>
      <c r="B399" s="173"/>
      <c r="C399" s="174" t="s">
        <v>12</v>
      </c>
      <c r="D399" s="78" t="s">
        <v>52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row>
    <row r="400" spans="1:26" ht="55" customHeight="1" x14ac:dyDescent="0.15">
      <c r="A400" s="43" t="s">
        <v>1626</v>
      </c>
      <c r="B400" s="169"/>
      <c r="C400" s="170" t="s">
        <v>12</v>
      </c>
      <c r="D400" s="83" t="s">
        <v>52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row>
    <row r="401" spans="1:26" ht="55" customHeight="1" x14ac:dyDescent="0.15">
      <c r="A401" s="42" t="s">
        <v>1627</v>
      </c>
      <c r="B401" s="173"/>
      <c r="C401" s="174" t="s">
        <v>12</v>
      </c>
      <c r="D401" s="78" t="s">
        <v>52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row>
    <row r="402" spans="1:26" ht="55" customHeight="1" x14ac:dyDescent="0.15">
      <c r="A402" s="43" t="s">
        <v>1628</v>
      </c>
      <c r="B402" s="169"/>
      <c r="C402" s="170" t="s">
        <v>12</v>
      </c>
      <c r="D402" s="83" t="s">
        <v>2397</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row>
    <row r="403" spans="1:26" ht="55" customHeight="1" x14ac:dyDescent="0.15">
      <c r="A403" s="42" t="s">
        <v>1629</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row>
    <row r="404" spans="1:26" ht="55" customHeight="1" x14ac:dyDescent="0.15">
      <c r="A404" s="43" t="s">
        <v>1630</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row>
    <row r="405" spans="1:26"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row>
    <row r="406" spans="1:26" ht="55" customHeight="1" x14ac:dyDescent="0.15">
      <c r="A406" s="43" t="s">
        <v>1631</v>
      </c>
      <c r="B406" s="169"/>
      <c r="C406" s="170" t="s">
        <v>12</v>
      </c>
      <c r="D406" s="83" t="s">
        <v>192</v>
      </c>
      <c r="E406" s="83" t="s">
        <v>669</v>
      </c>
      <c r="F406" s="83" t="s">
        <v>698</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row>
    <row r="407" spans="1:26" ht="55" customHeight="1" x14ac:dyDescent="0.15">
      <c r="A407" s="42" t="s">
        <v>1632</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row>
    <row r="408" spans="1:26" ht="55" customHeight="1" x14ac:dyDescent="0.15">
      <c r="A408" s="43" t="s">
        <v>1633</v>
      </c>
      <c r="B408" s="169"/>
      <c r="C408" s="170" t="s">
        <v>12</v>
      </c>
      <c r="D408" s="83" t="s">
        <v>50</v>
      </c>
      <c r="E408" s="83" t="s">
        <v>840</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row>
    <row r="409" spans="1:26" ht="55" customHeight="1" x14ac:dyDescent="0.15">
      <c r="A409" s="42" t="s">
        <v>1634</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row>
    <row r="410" spans="1:26" ht="55" customHeight="1" x14ac:dyDescent="0.15">
      <c r="A410" s="43" t="s">
        <v>1635</v>
      </c>
      <c r="B410" s="169"/>
      <c r="C410" s="170" t="s">
        <v>12</v>
      </c>
      <c r="D410" s="83" t="s">
        <v>415</v>
      </c>
      <c r="E410" s="83" t="s">
        <v>839</v>
      </c>
      <c r="F410" s="83" t="s">
        <v>697</v>
      </c>
      <c r="G410" s="83" t="s">
        <v>164</v>
      </c>
      <c r="H410" s="171">
        <f>INVENTARIO[[#This Row],[Precio Final]]</f>
        <v>20</v>
      </c>
      <c r="I410" s="83">
        <f t="shared" si="36"/>
        <v>20.166666666666668</v>
      </c>
      <c r="J410" s="83">
        <v>1</v>
      </c>
      <c r="K410" s="112">
        <f>SUMIFS(VENTAS[Cantidad],VENTAS[Código del producto Vendido],INVENTARIO[[#This Row],[Code]])</f>
        <v>0</v>
      </c>
      <c r="L410" s="121">
        <f>INVENTARIO[[#This Row],[Entradas]]-INVENTARIO[[#This Row],[Salidas]]</f>
        <v>1</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0</v>
      </c>
      <c r="Y410" s="43"/>
      <c r="Z410" s="43"/>
    </row>
    <row r="411" spans="1:26" ht="55" customHeight="1" x14ac:dyDescent="0.15">
      <c r="A411" s="42" t="s">
        <v>1636</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row>
    <row r="412" spans="1:26" ht="55" customHeight="1" x14ac:dyDescent="0.15">
      <c r="A412" s="43" t="s">
        <v>1637</v>
      </c>
      <c r="B412" s="169"/>
      <c r="C412" s="170" t="s">
        <v>12</v>
      </c>
      <c r="D412" s="83" t="s">
        <v>415</v>
      </c>
      <c r="E412" s="83" t="s">
        <v>829</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row>
    <row r="413" spans="1:26" ht="55" customHeight="1" x14ac:dyDescent="0.15">
      <c r="A413" s="42" t="s">
        <v>1638</v>
      </c>
      <c r="B413" s="173"/>
      <c r="C413" s="174" t="s">
        <v>12</v>
      </c>
      <c r="D413" s="78" t="s">
        <v>215</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row>
    <row r="414" spans="1:26" ht="55" customHeight="1" x14ac:dyDescent="0.15">
      <c r="A414" s="43" t="s">
        <v>1639</v>
      </c>
      <c r="B414" s="169"/>
      <c r="C414" s="170" t="s">
        <v>12</v>
      </c>
      <c r="D414" s="83" t="s">
        <v>1209</v>
      </c>
      <c r="E414" s="83" t="s">
        <v>838</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row>
    <row r="415" spans="1:26" ht="55" customHeight="1" x14ac:dyDescent="0.15">
      <c r="A415" s="42" t="s">
        <v>1773</v>
      </c>
      <c r="B415" s="173"/>
      <c r="C415" s="174" t="s">
        <v>12</v>
      </c>
      <c r="D415" s="78" t="s">
        <v>416</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row>
    <row r="416" spans="1:26" ht="55" customHeight="1" x14ac:dyDescent="0.15">
      <c r="A416" s="43" t="s">
        <v>1772</v>
      </c>
      <c r="B416" s="169"/>
      <c r="C416" s="170" t="s">
        <v>12</v>
      </c>
      <c r="D416" s="83" t="s">
        <v>215</v>
      </c>
      <c r="E416" s="83" t="s">
        <v>836</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row>
    <row r="417" spans="1:26" ht="55" customHeight="1" x14ac:dyDescent="0.15">
      <c r="A417" s="42" t="s">
        <v>1771</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row>
    <row r="418" spans="1:26" ht="55" customHeight="1" x14ac:dyDescent="0.15">
      <c r="A418" s="43" t="s">
        <v>1640</v>
      </c>
      <c r="B418" s="169"/>
      <c r="C418" s="170" t="s">
        <v>12</v>
      </c>
      <c r="D418" s="83" t="s">
        <v>253</v>
      </c>
      <c r="E418" s="83" t="s">
        <v>683</v>
      </c>
      <c r="F418" s="83" t="s">
        <v>711</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row>
    <row r="419" spans="1:26" ht="55" customHeight="1" x14ac:dyDescent="0.15">
      <c r="A419" s="42" t="s">
        <v>1641</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row>
    <row r="420" spans="1:26" ht="55" customHeight="1" x14ac:dyDescent="0.15">
      <c r="A420" s="43" t="s">
        <v>1642</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row>
    <row r="421" spans="1:26" ht="55" customHeight="1" x14ac:dyDescent="0.15">
      <c r="A421" s="42" t="s">
        <v>1643</v>
      </c>
      <c r="B421" s="173"/>
      <c r="C421" s="174" t="s">
        <v>12</v>
      </c>
      <c r="D421" s="78" t="s">
        <v>2397</v>
      </c>
      <c r="E421" s="78" t="s">
        <v>834</v>
      </c>
      <c r="F421" s="78" t="s">
        <v>692</v>
      </c>
      <c r="G421" s="78" t="s">
        <v>164</v>
      </c>
      <c r="H421" s="175">
        <f>INVENTARIO[[#This Row],[Precio Final]]</f>
        <v>8</v>
      </c>
      <c r="I421" s="78">
        <f t="shared" si="38"/>
        <v>5.7333333333333334</v>
      </c>
      <c r="J421" s="78">
        <v>1</v>
      </c>
      <c r="K421" s="110">
        <f>SUMIFS(VENTAS[Cantidad],VENTAS[Código del producto Vendido],INVENTARIO[[#This Row],[Code]])</f>
        <v>0</v>
      </c>
      <c r="L421" s="120">
        <f>INVENTARIO[[#This Row],[Entradas]]-INVENTARIO[[#This Row],[Salidas]]</f>
        <v>1</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0</v>
      </c>
      <c r="Y421" s="42"/>
      <c r="Z421" s="20"/>
    </row>
    <row r="422" spans="1:26" ht="55" customHeight="1" x14ac:dyDescent="0.15">
      <c r="A422" s="43" t="s">
        <v>1644</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row>
    <row r="423" spans="1:26" ht="55" customHeight="1" x14ac:dyDescent="0.15">
      <c r="A423" s="42" t="s">
        <v>1645</v>
      </c>
      <c r="B423" s="173"/>
      <c r="C423" s="174" t="s">
        <v>12</v>
      </c>
      <c r="D423" s="78" t="s">
        <v>52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row>
    <row r="424" spans="1:26" ht="55" customHeight="1" x14ac:dyDescent="0.15">
      <c r="A424" s="43" t="s">
        <v>1646</v>
      </c>
      <c r="B424" s="169"/>
      <c r="C424" s="170" t="s">
        <v>12</v>
      </c>
      <c r="D424" s="83" t="s">
        <v>52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row>
    <row r="425" spans="1:26" ht="55" customHeight="1" x14ac:dyDescent="0.15">
      <c r="A425" s="42" t="s">
        <v>1647</v>
      </c>
      <c r="B425" s="173"/>
      <c r="C425" s="174" t="s">
        <v>12</v>
      </c>
      <c r="D425" s="78" t="s">
        <v>52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row>
    <row r="426" spans="1:26"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row>
    <row r="427" spans="1:26" ht="55" customHeight="1" x14ac:dyDescent="0.15">
      <c r="A427" s="42" t="s">
        <v>1648</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row>
    <row r="428" spans="1:26" ht="55" customHeight="1" x14ac:dyDescent="0.15">
      <c r="A428" s="43" t="s">
        <v>1649</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row>
    <row r="429" spans="1:26" ht="55" customHeight="1" x14ac:dyDescent="0.15">
      <c r="A429" s="42" t="s">
        <v>1650</v>
      </c>
      <c r="B429" s="173"/>
      <c r="C429" s="174" t="s">
        <v>12</v>
      </c>
      <c r="D429" s="78" t="s">
        <v>50</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row>
    <row r="430" spans="1:26" ht="55" customHeight="1" x14ac:dyDescent="0.15">
      <c r="A430" s="43" t="s">
        <v>1651</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row>
    <row r="431" spans="1:26" ht="55" customHeight="1" x14ac:dyDescent="0.15">
      <c r="A431" s="42" t="s">
        <v>1652</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row>
    <row r="432" spans="1:26" ht="55" customHeight="1" x14ac:dyDescent="0.15">
      <c r="A432" s="43" t="s">
        <v>1653</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row>
    <row r="433" spans="1:26" ht="55" customHeight="1" x14ac:dyDescent="0.15">
      <c r="A433" s="42" t="s">
        <v>1655</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row>
    <row r="434" spans="1:26" ht="55" customHeight="1" x14ac:dyDescent="0.15">
      <c r="A434" s="43" t="s">
        <v>1656</v>
      </c>
      <c r="B434" s="169"/>
      <c r="C434" s="170" t="s">
        <v>12</v>
      </c>
      <c r="D434" s="83" t="s">
        <v>52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row>
    <row r="435" spans="1:26"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row>
    <row r="436" spans="1:26" ht="55" customHeight="1" x14ac:dyDescent="0.15">
      <c r="A436" s="43" t="s">
        <v>1657</v>
      </c>
      <c r="B436" s="169"/>
      <c r="C436" s="170" t="s">
        <v>12</v>
      </c>
      <c r="D436" s="83" t="s">
        <v>415</v>
      </c>
      <c r="E436" s="83" t="s">
        <v>1078</v>
      </c>
      <c r="F436" s="83" t="s">
        <v>693</v>
      </c>
      <c r="G436" s="83" t="s">
        <v>164</v>
      </c>
      <c r="H436" s="171">
        <f>INVENTARIO[[#This Row],[Precio Final]]</f>
        <v>28</v>
      </c>
      <c r="I436" s="83">
        <f>U436</f>
        <v>23.839772727272724</v>
      </c>
      <c r="J436" s="83">
        <v>2</v>
      </c>
      <c r="K436" s="112">
        <f>SUMIFS(VENTAS[Cantidad],VENTAS[Código del producto Vendido],INVENTARIO[[#This Row],[Code]])</f>
        <v>2</v>
      </c>
      <c r="L436" s="121">
        <f>INVENTARIO[[#This Row],[Entradas]]-INVENTARIO[[#This Row],[Salidas]]</f>
        <v>0</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row>
    <row r="437" spans="1:26" ht="55" customHeight="1" x14ac:dyDescent="0.15">
      <c r="A437" s="42" t="s">
        <v>1125</v>
      </c>
      <c r="B437" s="173"/>
      <c r="C437" s="174" t="s">
        <v>12</v>
      </c>
      <c r="D437" s="78" t="s">
        <v>52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row>
    <row r="438" spans="1:26" ht="55" customHeight="1" x14ac:dyDescent="0.15">
      <c r="A438" s="43" t="s">
        <v>1658</v>
      </c>
      <c r="B438" s="169"/>
      <c r="C438" s="170" t="s">
        <v>12</v>
      </c>
      <c r="D438" s="83" t="s">
        <v>52</v>
      </c>
      <c r="E438" s="83" t="s">
        <v>1292</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row>
    <row r="439" spans="1:26" ht="55" customHeight="1" x14ac:dyDescent="0.15">
      <c r="A439" s="42" t="s">
        <v>1659</v>
      </c>
      <c r="B439" s="173"/>
      <c r="C439" s="174" t="s">
        <v>12</v>
      </c>
      <c r="D439" s="78" t="s">
        <v>50</v>
      </c>
      <c r="E439" s="78" t="s">
        <v>1080</v>
      </c>
      <c r="F439" s="78" t="s">
        <v>697</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row>
    <row r="440" spans="1:26" ht="55" customHeight="1" x14ac:dyDescent="0.15">
      <c r="A440" s="43" t="s">
        <v>1660</v>
      </c>
      <c r="B440" s="169"/>
      <c r="C440" s="170" t="s">
        <v>12</v>
      </c>
      <c r="D440" s="83" t="s">
        <v>50</v>
      </c>
      <c r="E440" s="83" t="s">
        <v>1080</v>
      </c>
      <c r="F440" s="83" t="s">
        <v>698</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row>
    <row r="441" spans="1:26" ht="55" customHeight="1" x14ac:dyDescent="0.15">
      <c r="A441" s="42" t="s">
        <v>1129</v>
      </c>
      <c r="B441" s="173"/>
      <c r="C441" s="174" t="s">
        <v>12</v>
      </c>
      <c r="D441" s="78" t="s">
        <v>2397</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row>
    <row r="442" spans="1:26" ht="55" customHeight="1" x14ac:dyDescent="0.15">
      <c r="A442" s="43" t="s">
        <v>1661</v>
      </c>
      <c r="B442" s="169"/>
      <c r="C442" s="170" t="s">
        <v>12</v>
      </c>
      <c r="D442" s="83" t="s">
        <v>2397</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1304</v>
      </c>
      <c r="Z442" s="43"/>
    </row>
    <row r="443" spans="1:26" ht="55" customHeight="1" x14ac:dyDescent="0.15">
      <c r="A443" s="42" t="s">
        <v>1131</v>
      </c>
      <c r="B443" s="173"/>
      <c r="C443" s="174" t="s">
        <v>12</v>
      </c>
      <c r="D443" s="78" t="s">
        <v>2397</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row>
    <row r="444" spans="1:26" ht="55" customHeight="1" x14ac:dyDescent="0.15">
      <c r="A444" s="43" t="s">
        <v>1662</v>
      </c>
      <c r="B444" s="169"/>
      <c r="C444" s="170" t="s">
        <v>12</v>
      </c>
      <c r="D444" s="83" t="s">
        <v>2397</v>
      </c>
      <c r="E444" s="83" t="s">
        <v>1082</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row>
    <row r="445" spans="1:26" ht="55" customHeight="1" x14ac:dyDescent="0.15">
      <c r="A445" s="42" t="s">
        <v>1663</v>
      </c>
      <c r="B445" s="173"/>
      <c r="C445" s="174" t="s">
        <v>12</v>
      </c>
      <c r="D445" s="78" t="s">
        <v>2397</v>
      </c>
      <c r="E445" s="78" t="s">
        <v>1082</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row>
    <row r="446" spans="1:26" ht="55" customHeight="1" x14ac:dyDescent="0.15">
      <c r="A446" s="43" t="s">
        <v>1664</v>
      </c>
      <c r="B446" s="169"/>
      <c r="C446" s="170" t="s">
        <v>12</v>
      </c>
      <c r="D446" s="83" t="s">
        <v>2397</v>
      </c>
      <c r="E446" s="83" t="s">
        <v>1082</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row>
    <row r="447" spans="1:26" ht="55" customHeight="1" x14ac:dyDescent="0.15">
      <c r="A447" s="42" t="s">
        <v>1654</v>
      </c>
      <c r="B447" s="173"/>
      <c r="C447" s="174" t="s">
        <v>12</v>
      </c>
      <c r="D447" s="78" t="s">
        <v>2397</v>
      </c>
      <c r="E447" s="78" t="s">
        <v>1082</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row>
    <row r="448" spans="1:26" ht="55" customHeight="1" x14ac:dyDescent="0.15">
      <c r="A448" s="43" t="s">
        <v>1665</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row>
    <row r="449" spans="1:26" ht="55" customHeight="1" x14ac:dyDescent="0.15">
      <c r="A449" s="42" t="s">
        <v>1666</v>
      </c>
      <c r="B449" s="173"/>
      <c r="C449" s="174" t="s">
        <v>12</v>
      </c>
      <c r="D449" s="78" t="s">
        <v>415</v>
      </c>
      <c r="E449" s="78" t="s">
        <v>2467</v>
      </c>
      <c r="F449" s="78" t="s">
        <v>697</v>
      </c>
      <c r="G449" s="78" t="s">
        <v>164</v>
      </c>
      <c r="H449" s="175">
        <f>INVENTARIO[[#This Row],[Precio Final]]</f>
        <v>25</v>
      </c>
      <c r="I449" s="78">
        <f t="shared" si="38"/>
        <v>21.034772727272724</v>
      </c>
      <c r="J449" s="78">
        <v>4</v>
      </c>
      <c r="K449" s="110">
        <f>SUMIFS(VENTAS[Cantidad],VENTAS[Código del producto Vendido],INVENTARIO[[#This Row],[Code]])</f>
        <v>3</v>
      </c>
      <c r="L449" s="120">
        <f>INVENTARIO[[#This Row],[Entradas]]-INVENTARIO[[#This Row],[Salidas]]</f>
        <v>1</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32.930454545454552</v>
      </c>
      <c r="Y449" s="42"/>
      <c r="Z449" s="20"/>
    </row>
    <row r="450" spans="1:26" ht="55" customHeight="1" x14ac:dyDescent="0.15">
      <c r="A450" s="42" t="s">
        <v>1667</v>
      </c>
      <c r="B450" s="173"/>
      <c r="C450" s="174" t="s">
        <v>12</v>
      </c>
      <c r="D450" s="78" t="s">
        <v>50</v>
      </c>
      <c r="E450" s="78" t="s">
        <v>1084</v>
      </c>
      <c r="F450" s="78" t="s">
        <v>693</v>
      </c>
      <c r="G450" s="78" t="s">
        <v>164</v>
      </c>
      <c r="H450" s="175">
        <f>INVENTARIO[[#This Row],[Precio Final]]</f>
        <v>30</v>
      </c>
      <c r="I450" s="78">
        <f t="shared" si="38"/>
        <v>28.527954545454548</v>
      </c>
      <c r="J450" s="78">
        <v>1</v>
      </c>
      <c r="K450" s="110">
        <f>SUMIFS(VENTAS[Cantidad],VENTAS[Código del producto Vendido],INVENTARIO[[#This Row],[Code]])</f>
        <v>0</v>
      </c>
      <c r="L450" s="120">
        <f>INVENTARIO[[#This Row],[Entradas]]-INVENTARIO[[#This Row],[Salidas]]</f>
        <v>1</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0</v>
      </c>
      <c r="Y450" s="42" t="s">
        <v>1096</v>
      </c>
      <c r="Z450" s="20"/>
    </row>
    <row r="451" spans="1:26" ht="55" customHeight="1" x14ac:dyDescent="0.15">
      <c r="A451" s="43" t="s">
        <v>1668</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1304</v>
      </c>
      <c r="Z451" s="43"/>
    </row>
    <row r="452" spans="1:26"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row>
    <row r="453" spans="1:26" ht="55" customHeight="1" x14ac:dyDescent="0.15">
      <c r="A453" s="43" t="s">
        <v>1669</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row>
    <row r="454" spans="1:26" ht="55" customHeight="1" x14ac:dyDescent="0.15">
      <c r="A454" s="43" t="s">
        <v>1670</v>
      </c>
      <c r="B454" s="169"/>
      <c r="C454" s="170" t="s">
        <v>12</v>
      </c>
      <c r="D454" s="83" t="s">
        <v>52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1304</v>
      </c>
      <c r="Z454" s="43"/>
    </row>
    <row r="455" spans="1:26" ht="55" customHeight="1" x14ac:dyDescent="0.15">
      <c r="A455" s="42" t="s">
        <v>1671</v>
      </c>
      <c r="B455" s="173"/>
      <c r="C455" s="174" t="s">
        <v>12</v>
      </c>
      <c r="D455" s="78" t="s">
        <v>52</v>
      </c>
      <c r="E455" s="78" t="s">
        <v>1093</v>
      </c>
      <c r="F455" s="78" t="s">
        <v>695</v>
      </c>
      <c r="G455" s="78" t="s">
        <v>164</v>
      </c>
      <c r="H455" s="175">
        <f>INVENTARIO[[#This Row],[Precio Final]]</f>
        <v>12</v>
      </c>
      <c r="I455" s="78">
        <f t="shared" si="38"/>
        <v>10.813636363636363</v>
      </c>
      <c r="J455" s="78">
        <v>1</v>
      </c>
      <c r="K455" s="110">
        <f>SUMIFS(VENTAS[Cantidad],VENTAS[Código del producto Vendido],INVENTARIO[[#This Row],[Code]])</f>
        <v>0</v>
      </c>
      <c r="L455" s="120">
        <f>INVENTARIO[[#This Row],[Entradas]]-INVENTARIO[[#This Row],[Salidas]]</f>
        <v>1</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0</v>
      </c>
      <c r="Y455" s="42" t="s">
        <v>1304</v>
      </c>
      <c r="Z455" s="20"/>
    </row>
    <row r="456" spans="1:26" ht="55" customHeight="1" x14ac:dyDescent="0.15">
      <c r="A456" s="43" t="s">
        <v>1672</v>
      </c>
      <c r="B456" s="169"/>
      <c r="C456" s="170" t="s">
        <v>12</v>
      </c>
      <c r="D456" s="83" t="s">
        <v>2397</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1304</v>
      </c>
      <c r="Z456" s="43"/>
    </row>
    <row r="457" spans="1:26" ht="55" customHeight="1" x14ac:dyDescent="0.15">
      <c r="A457" s="42" t="s">
        <v>1673</v>
      </c>
      <c r="B457" s="173"/>
      <c r="C457" s="174" t="s">
        <v>12</v>
      </c>
      <c r="D457" s="78" t="s">
        <v>2397</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1304</v>
      </c>
      <c r="Z457" s="20"/>
    </row>
    <row r="458" spans="1:26" ht="55" customHeight="1" x14ac:dyDescent="0.15">
      <c r="A458" s="43" t="s">
        <v>1151</v>
      </c>
      <c r="B458" s="169"/>
      <c r="C458" s="170" t="s">
        <v>12</v>
      </c>
      <c r="D458" s="83" t="s">
        <v>2397</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row>
    <row r="459" spans="1:26" ht="55" customHeight="1" x14ac:dyDescent="0.15">
      <c r="A459" s="42" t="s">
        <v>1674</v>
      </c>
      <c r="B459" s="173"/>
      <c r="C459" s="174" t="s">
        <v>12</v>
      </c>
      <c r="D459" s="78" t="s">
        <v>1770</v>
      </c>
      <c r="E459" s="78" t="s">
        <v>974</v>
      </c>
      <c r="F459" s="78" t="s">
        <v>2389</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1304</v>
      </c>
      <c r="Z459" s="20"/>
    </row>
    <row r="460" spans="1:26"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row>
    <row r="461" spans="1:26" ht="55" customHeight="1" x14ac:dyDescent="0.15">
      <c r="A461" s="42" t="s">
        <v>1152</v>
      </c>
      <c r="B461" s="173"/>
      <c r="C461" s="174" t="s">
        <v>12</v>
      </c>
      <c r="D461" s="78" t="s">
        <v>2397</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row>
    <row r="462" spans="1:26" ht="55" customHeight="1" x14ac:dyDescent="0.15">
      <c r="A462" s="43" t="s">
        <v>1675</v>
      </c>
      <c r="B462" s="169"/>
      <c r="C462" s="170" t="s">
        <v>12</v>
      </c>
      <c r="D462" s="83" t="s">
        <v>2397</v>
      </c>
      <c r="E462" s="83" t="s">
        <v>1087</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1304</v>
      </c>
      <c r="Z462" s="43"/>
    </row>
    <row r="463" spans="1:26" ht="55" customHeight="1" x14ac:dyDescent="0.15">
      <c r="A463" s="42" t="s">
        <v>1676</v>
      </c>
      <c r="B463" s="173"/>
      <c r="C463" s="174" t="s">
        <v>12</v>
      </c>
      <c r="D463" s="78" t="s">
        <v>2397</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row>
    <row r="464" spans="1:26" ht="55" customHeight="1" x14ac:dyDescent="0.15">
      <c r="A464" s="43" t="s">
        <v>1677</v>
      </c>
      <c r="B464" s="169"/>
      <c r="C464" s="170" t="s">
        <v>12</v>
      </c>
      <c r="D464" s="83" t="s">
        <v>2397</v>
      </c>
      <c r="E464" s="83" t="s">
        <v>1087</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row>
    <row r="465" spans="1:26" ht="55" customHeight="1" x14ac:dyDescent="0.15">
      <c r="A465" s="42" t="s">
        <v>1678</v>
      </c>
      <c r="B465" s="173"/>
      <c r="C465" s="174" t="s">
        <v>12</v>
      </c>
      <c r="D465" s="78" t="s">
        <v>52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row>
    <row r="466" spans="1:26" ht="55" customHeight="1" x14ac:dyDescent="0.15">
      <c r="A466" s="43" t="s">
        <v>1679</v>
      </c>
      <c r="B466" s="169"/>
      <c r="C466" s="170" t="s">
        <v>12</v>
      </c>
      <c r="D466" s="83" t="s">
        <v>52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row>
    <row r="467" spans="1:26" ht="55" customHeight="1" x14ac:dyDescent="0.15">
      <c r="A467" s="42" t="s">
        <v>1680</v>
      </c>
      <c r="B467" s="173"/>
      <c r="C467" s="174" t="s">
        <v>12</v>
      </c>
      <c r="D467" s="78" t="s">
        <v>52</v>
      </c>
      <c r="E467" s="78" t="s">
        <v>1094</v>
      </c>
      <c r="F467" s="78" t="s">
        <v>695</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row>
    <row r="468" spans="1:26" ht="55" customHeight="1" x14ac:dyDescent="0.15">
      <c r="A468" s="43" t="s">
        <v>1681</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1304</v>
      </c>
      <c r="Z468" s="43"/>
    </row>
    <row r="469" spans="1:26" ht="55" customHeight="1" x14ac:dyDescent="0.15">
      <c r="A469" s="42" t="s">
        <v>1682</v>
      </c>
      <c r="B469" s="173"/>
      <c r="C469" s="174" t="s">
        <v>12</v>
      </c>
      <c r="D469" s="78" t="s">
        <v>415</v>
      </c>
      <c r="E469" s="78" t="s">
        <v>1088</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row>
    <row r="470" spans="1:26" ht="55" customHeight="1" x14ac:dyDescent="0.15">
      <c r="A470" s="43" t="s">
        <v>1683</v>
      </c>
      <c r="B470" s="169"/>
      <c r="C470" s="170" t="s">
        <v>12</v>
      </c>
      <c r="D470" s="83" t="s">
        <v>1770</v>
      </c>
      <c r="E470" s="83" t="s">
        <v>1089</v>
      </c>
      <c r="F470" s="83" t="s">
        <v>2389</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1341</v>
      </c>
      <c r="Z470" s="43"/>
    </row>
    <row r="471" spans="1:26" ht="55" customHeight="1" x14ac:dyDescent="0.15">
      <c r="A471" s="42" t="s">
        <v>1159</v>
      </c>
      <c r="B471" s="173"/>
      <c r="C471" s="174" t="s">
        <v>12</v>
      </c>
      <c r="D471" s="78" t="s">
        <v>52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row>
    <row r="472" spans="1:26" ht="55" customHeight="1" x14ac:dyDescent="0.15">
      <c r="A472" s="43" t="s">
        <v>1684</v>
      </c>
      <c r="B472" s="169"/>
      <c r="C472" s="170" t="s">
        <v>12</v>
      </c>
      <c r="D472" s="83" t="s">
        <v>52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1304</v>
      </c>
      <c r="Z472" s="43"/>
    </row>
    <row r="473" spans="1:26" ht="55" customHeight="1" x14ac:dyDescent="0.15">
      <c r="A473" s="42" t="s">
        <v>1161</v>
      </c>
      <c r="B473" s="173"/>
      <c r="C473" s="174" t="s">
        <v>12</v>
      </c>
      <c r="D473" s="78" t="s">
        <v>52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row>
    <row r="474" spans="1:26" ht="55" customHeight="1" x14ac:dyDescent="0.15">
      <c r="A474" s="43" t="s">
        <v>1685</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row>
    <row r="475" spans="1:26"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row>
    <row r="476" spans="1:26" ht="55" customHeight="1" x14ac:dyDescent="0.15">
      <c r="A476" s="43" t="s">
        <v>1686</v>
      </c>
      <c r="B476" s="169"/>
      <c r="C476" s="170" t="s">
        <v>12</v>
      </c>
      <c r="D476" s="83" t="s">
        <v>50</v>
      </c>
      <c r="E476" s="83" t="s">
        <v>1091</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row>
    <row r="477" spans="1:26" ht="55" customHeight="1" x14ac:dyDescent="0.15">
      <c r="A477" s="42" t="s">
        <v>1687</v>
      </c>
      <c r="B477" s="173"/>
      <c r="C477" s="174" t="s">
        <v>12</v>
      </c>
      <c r="D477" s="78" t="s">
        <v>52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row>
    <row r="478" spans="1:26" ht="55" customHeight="1" x14ac:dyDescent="0.15">
      <c r="A478" s="43" t="s">
        <v>1688</v>
      </c>
      <c r="B478" s="169"/>
      <c r="C478" s="170" t="s">
        <v>12</v>
      </c>
      <c r="D478" s="83" t="s">
        <v>52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1304</v>
      </c>
      <c r="Z478" s="43"/>
    </row>
    <row r="479" spans="1:26" ht="55" customHeight="1" x14ac:dyDescent="0.15">
      <c r="A479" s="42" t="s">
        <v>1689</v>
      </c>
      <c r="B479" s="173"/>
      <c r="C479" s="174" t="s">
        <v>12</v>
      </c>
      <c r="D479" s="78" t="s">
        <v>52</v>
      </c>
      <c r="E479" s="78" t="s">
        <v>1095</v>
      </c>
      <c r="F479" s="78" t="s">
        <v>695</v>
      </c>
      <c r="G479" s="78" t="s">
        <v>164</v>
      </c>
      <c r="H479" s="175">
        <f>INVENTARIO[[#This Row],[Precio Final]]</f>
        <v>12</v>
      </c>
      <c r="I479" s="78">
        <f t="shared" si="44"/>
        <v>11.069318181818181</v>
      </c>
      <c r="J479" s="78">
        <v>1</v>
      </c>
      <c r="K479" s="110">
        <v>0</v>
      </c>
      <c r="L479" s="120">
        <f>INVENTARIO[[#This Row],[Entradas]]-INVENTARIO[[#This Row],[Salidas]]</f>
        <v>1</v>
      </c>
      <c r="M479" s="175">
        <f>INVENTARIO[[#This Row],[Precio Final]]*10%</f>
        <v>1.2000000000000002</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12</v>
      </c>
      <c r="W479" s="42">
        <f>INVENTARIO[[#This Row],[Precio Final]]-INVENTARIO[[#This Row],[Costo total]]</f>
        <v>4.620454545454546</v>
      </c>
      <c r="X479" s="176">
        <f>INVENTARIO[[#This Row],[Ganancia Unitaria]]*INVENTARIO[[#This Row],[Salidas]]</f>
        <v>0</v>
      </c>
      <c r="Y479" s="42"/>
      <c r="Z479" s="20"/>
    </row>
    <row r="480" spans="1:26"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row>
    <row r="481" spans="1:26" ht="55" customHeight="1" x14ac:dyDescent="0.15">
      <c r="A481" s="42" t="s">
        <v>1690</v>
      </c>
      <c r="B481" s="173"/>
      <c r="C481" s="174" t="s">
        <v>12</v>
      </c>
      <c r="D481" s="78" t="s">
        <v>52</v>
      </c>
      <c r="E481" s="78" t="s">
        <v>1100</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row>
    <row r="482" spans="1:26" ht="55" customHeight="1" x14ac:dyDescent="0.15">
      <c r="A482" s="43" t="s">
        <v>1691</v>
      </c>
      <c r="B482" s="169"/>
      <c r="C482" s="170" t="s">
        <v>12</v>
      </c>
      <c r="D482" s="83" t="s">
        <v>52</v>
      </c>
      <c r="E482" s="83" t="s">
        <v>1100</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row>
    <row r="483" spans="1:26" ht="55" customHeight="1" x14ac:dyDescent="0.15">
      <c r="A483" s="42" t="s">
        <v>1692</v>
      </c>
      <c r="B483" s="173"/>
      <c r="C483" s="174" t="s">
        <v>12</v>
      </c>
      <c r="D483" s="78" t="s">
        <v>52</v>
      </c>
      <c r="E483" s="78" t="s">
        <v>1100</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row>
    <row r="484" spans="1:26" ht="55" customHeight="1" x14ac:dyDescent="0.15">
      <c r="A484" s="43" t="s">
        <v>1693</v>
      </c>
      <c r="B484" s="169"/>
      <c r="C484" s="170" t="s">
        <v>12</v>
      </c>
      <c r="D484" s="83" t="s">
        <v>50</v>
      </c>
      <c r="E484" s="83" t="s">
        <v>1101</v>
      </c>
      <c r="F484" s="83" t="s">
        <v>695</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row>
    <row r="485" spans="1:26" ht="55" customHeight="1" x14ac:dyDescent="0.15">
      <c r="A485" s="42" t="s">
        <v>1694</v>
      </c>
      <c r="B485" s="173"/>
      <c r="C485" s="174" t="s">
        <v>12</v>
      </c>
      <c r="D485" s="78" t="s">
        <v>50</v>
      </c>
      <c r="E485" s="78" t="s">
        <v>1101</v>
      </c>
      <c r="F485" s="78" t="s">
        <v>697</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row>
    <row r="486" spans="1:26" ht="55" customHeight="1" x14ac:dyDescent="0.15">
      <c r="A486" s="43" t="s">
        <v>1695</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row>
    <row r="487" spans="1:26" ht="55" customHeight="1" x14ac:dyDescent="0.15">
      <c r="A487" s="42" t="s">
        <v>1696</v>
      </c>
      <c r="B487" s="173"/>
      <c r="C487" s="174" t="s">
        <v>12</v>
      </c>
      <c r="D487" s="78" t="s">
        <v>50</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1304</v>
      </c>
      <c r="Z487" s="20"/>
    </row>
    <row r="488" spans="1:26" ht="55" customHeight="1" x14ac:dyDescent="0.15">
      <c r="A488" s="43" t="s">
        <v>1697</v>
      </c>
      <c r="B488" s="169"/>
      <c r="C488" s="170" t="s">
        <v>12</v>
      </c>
      <c r="D488" s="83" t="s">
        <v>50</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1304</v>
      </c>
      <c r="Z488" s="43"/>
    </row>
    <row r="489" spans="1:26" ht="55" customHeight="1" x14ac:dyDescent="0.15">
      <c r="A489" s="42" t="s">
        <v>1698</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row>
    <row r="490" spans="1:26" ht="55" customHeight="1" x14ac:dyDescent="0.15">
      <c r="A490" s="43" t="s">
        <v>1699</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1304</v>
      </c>
      <c r="Z490" s="43"/>
    </row>
    <row r="491" spans="1:26" ht="55" customHeight="1" x14ac:dyDescent="0.15">
      <c r="A491" s="42" t="s">
        <v>1171</v>
      </c>
      <c r="B491" s="173"/>
      <c r="C491" s="174" t="s">
        <v>12</v>
      </c>
      <c r="D491" s="78" t="s">
        <v>52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row>
    <row r="492" spans="1:26" ht="55" customHeight="1" x14ac:dyDescent="0.15">
      <c r="A492" s="43" t="s">
        <v>1700</v>
      </c>
      <c r="B492" s="169"/>
      <c r="C492" s="170" t="s">
        <v>12</v>
      </c>
      <c r="D492" s="83" t="s">
        <v>52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1304</v>
      </c>
      <c r="Z492" s="43"/>
    </row>
    <row r="493" spans="1:26" ht="55" customHeight="1" x14ac:dyDescent="0.15">
      <c r="A493" s="42" t="s">
        <v>1701</v>
      </c>
      <c r="B493" s="173"/>
      <c r="C493" s="174" t="s">
        <v>12</v>
      </c>
      <c r="D493" s="78" t="s">
        <v>52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1304</v>
      </c>
      <c r="Z493" s="20"/>
    </row>
    <row r="494" spans="1:26" ht="55" customHeight="1" x14ac:dyDescent="0.15">
      <c r="A494" s="43" t="s">
        <v>1702</v>
      </c>
      <c r="B494" s="169"/>
      <c r="C494" s="170" t="s">
        <v>12</v>
      </c>
      <c r="D494" s="83" t="s">
        <v>2397</v>
      </c>
      <c r="E494" s="83" t="s">
        <v>1104</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row>
    <row r="495" spans="1:26" ht="55" customHeight="1" x14ac:dyDescent="0.15">
      <c r="A495" s="42" t="s">
        <v>1175</v>
      </c>
      <c r="B495" s="173"/>
      <c r="C495" s="174" t="s">
        <v>12</v>
      </c>
      <c r="D495" s="78" t="s">
        <v>2397</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row>
    <row r="496" spans="1:26" ht="55" customHeight="1" x14ac:dyDescent="0.15">
      <c r="A496" s="43" t="s">
        <v>1703</v>
      </c>
      <c r="B496" s="169"/>
      <c r="C496" s="170" t="s">
        <v>12</v>
      </c>
      <c r="D496" s="83" t="s">
        <v>2397</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row>
    <row r="497" spans="1:26" ht="55" customHeight="1" x14ac:dyDescent="0.15">
      <c r="A497" s="42" t="s">
        <v>1704</v>
      </c>
      <c r="B497" s="173"/>
      <c r="C497" s="174" t="s">
        <v>12</v>
      </c>
      <c r="D497" s="78" t="s">
        <v>52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row>
    <row r="498" spans="1:26" ht="55" customHeight="1" x14ac:dyDescent="0.15">
      <c r="A498" s="43" t="s">
        <v>1705</v>
      </c>
      <c r="B498" s="169"/>
      <c r="C498" s="170" t="s">
        <v>12</v>
      </c>
      <c r="D498" s="83" t="s">
        <v>52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row>
    <row r="499" spans="1:26" ht="55" customHeight="1" x14ac:dyDescent="0.15">
      <c r="A499" s="42" t="s">
        <v>1180</v>
      </c>
      <c r="B499" s="173"/>
      <c r="C499" s="174" t="s">
        <v>12</v>
      </c>
      <c r="D499" s="78" t="s">
        <v>52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row>
    <row r="500" spans="1:26" ht="55" customHeight="1" x14ac:dyDescent="0.15">
      <c r="A500" s="43" t="s">
        <v>1706</v>
      </c>
      <c r="B500" s="169"/>
      <c r="C500" s="170" t="s">
        <v>12</v>
      </c>
      <c r="D500" s="83" t="s">
        <v>52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row>
    <row r="501" spans="1:26" ht="55" customHeight="1" x14ac:dyDescent="0.15">
      <c r="A501" s="42" t="s">
        <v>1707</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row>
    <row r="502" spans="1:26" ht="55" customHeight="1" x14ac:dyDescent="0.15">
      <c r="A502" s="43" t="s">
        <v>1708</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row>
    <row r="503" spans="1:26" ht="55" customHeight="1" x14ac:dyDescent="0.15">
      <c r="A503" s="42" t="s">
        <v>1709</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row>
    <row r="504" spans="1:26" ht="55" customHeight="1" x14ac:dyDescent="0.15">
      <c r="A504" s="43" t="s">
        <v>1710</v>
      </c>
      <c r="B504" s="169"/>
      <c r="C504" s="170" t="s">
        <v>12</v>
      </c>
      <c r="D504" s="83" t="s">
        <v>2397</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row>
    <row r="505" spans="1:26" ht="55" customHeight="1" x14ac:dyDescent="0.15">
      <c r="A505" s="42" t="s">
        <v>1711</v>
      </c>
      <c r="B505" s="173"/>
      <c r="C505" s="174" t="s">
        <v>12</v>
      </c>
      <c r="D505" s="78" t="s">
        <v>2397</v>
      </c>
      <c r="E505" s="78" t="s">
        <v>1196</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row>
    <row r="506" spans="1:26" ht="55" customHeight="1" x14ac:dyDescent="0.15">
      <c r="A506" s="43" t="s">
        <v>1712</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row>
    <row r="507" spans="1:26" ht="55" customHeight="1" x14ac:dyDescent="0.15">
      <c r="A507" s="42" t="s">
        <v>1713</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row>
    <row r="508" spans="1:26"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row>
    <row r="509" spans="1:26" ht="55" customHeight="1" x14ac:dyDescent="0.15">
      <c r="A509" s="42" t="s">
        <v>1714</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row>
    <row r="510" spans="1:26" ht="55" customHeight="1" x14ac:dyDescent="0.15">
      <c r="A510" s="43" t="s">
        <v>1715</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row>
    <row r="511" spans="1:26" ht="55" customHeight="1" x14ac:dyDescent="0.15">
      <c r="A511" s="42" t="s">
        <v>1211</v>
      </c>
      <c r="B511" s="173"/>
      <c r="C511" s="174" t="s">
        <v>12</v>
      </c>
      <c r="D511" s="78" t="s">
        <v>2397</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row>
    <row r="512" spans="1:26" ht="55" customHeight="1" x14ac:dyDescent="0.15">
      <c r="A512" s="43" t="s">
        <v>1716</v>
      </c>
      <c r="B512" s="169"/>
      <c r="C512" s="170" t="s">
        <v>12</v>
      </c>
      <c r="D512" s="83" t="s">
        <v>2397</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row>
    <row r="513" spans="1:26" ht="55" customHeight="1" x14ac:dyDescent="0.15">
      <c r="A513" s="42" t="s">
        <v>1717</v>
      </c>
      <c r="B513" s="173"/>
      <c r="C513" s="174" t="s">
        <v>12</v>
      </c>
      <c r="D513" s="78" t="s">
        <v>2397</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row>
    <row r="514" spans="1:26" ht="55" customHeight="1" x14ac:dyDescent="0.15">
      <c r="A514" s="43" t="s">
        <v>1718</v>
      </c>
      <c r="B514" s="169"/>
      <c r="C514" s="170" t="s">
        <v>12</v>
      </c>
      <c r="D514" s="83" t="s">
        <v>50</v>
      </c>
      <c r="E514" s="83" t="s">
        <v>1215</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1304</v>
      </c>
      <c r="Z514" s="43"/>
    </row>
    <row r="515" spans="1:26" ht="55" customHeight="1" x14ac:dyDescent="0.15">
      <c r="A515" s="42" t="s">
        <v>1719</v>
      </c>
      <c r="B515" s="173"/>
      <c r="C515" s="174" t="s">
        <v>12</v>
      </c>
      <c r="D515" s="78" t="s">
        <v>50</v>
      </c>
      <c r="E515" s="78" t="s">
        <v>1215</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1304</v>
      </c>
      <c r="Z515" s="20"/>
    </row>
    <row r="516" spans="1:26" ht="55" customHeight="1" x14ac:dyDescent="0.15">
      <c r="A516" s="43" t="s">
        <v>1720</v>
      </c>
      <c r="B516" s="169"/>
      <c r="C516" s="170" t="s">
        <v>12</v>
      </c>
      <c r="D516" s="83" t="s">
        <v>50</v>
      </c>
      <c r="E516" s="83" t="s">
        <v>1215</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1304</v>
      </c>
      <c r="Z516" s="43"/>
    </row>
    <row r="517" spans="1:26" ht="55" customHeight="1" x14ac:dyDescent="0.15">
      <c r="A517" s="42" t="s">
        <v>1721</v>
      </c>
      <c r="B517" s="173"/>
      <c r="C517" s="174" t="s">
        <v>12</v>
      </c>
      <c r="D517" s="78" t="s">
        <v>2397</v>
      </c>
      <c r="E517" s="78" t="s">
        <v>1262</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row>
    <row r="518" spans="1:26" ht="55" customHeight="1" x14ac:dyDescent="0.15">
      <c r="A518" s="43" t="s">
        <v>1722</v>
      </c>
      <c r="B518" s="169"/>
      <c r="C518" s="170" t="s">
        <v>12</v>
      </c>
      <c r="D518" s="83" t="s">
        <v>52</v>
      </c>
      <c r="E518" s="83" t="s">
        <v>1263</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row>
    <row r="519" spans="1:26"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row>
    <row r="520" spans="1:26" ht="55" customHeight="1" x14ac:dyDescent="0.15">
      <c r="A520" s="43" t="s">
        <v>1725</v>
      </c>
      <c r="B520" s="169"/>
      <c r="C520" s="170" t="s">
        <v>12</v>
      </c>
      <c r="D520" s="83" t="s">
        <v>52</v>
      </c>
      <c r="E520" s="83" t="s">
        <v>1265</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row>
    <row r="521" spans="1:26" ht="55" customHeight="1" x14ac:dyDescent="0.15">
      <c r="A521" s="42" t="s">
        <v>1762</v>
      </c>
      <c r="B521" s="173"/>
      <c r="C521" s="174" t="s">
        <v>12</v>
      </c>
      <c r="D521" s="78" t="s">
        <v>52</v>
      </c>
      <c r="E521" s="78" t="s">
        <v>1323</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row>
    <row r="522" spans="1:26" ht="55" customHeight="1" x14ac:dyDescent="0.15">
      <c r="A522" s="43" t="s">
        <v>1305</v>
      </c>
      <c r="B522" s="169"/>
      <c r="C522" s="170" t="s">
        <v>12</v>
      </c>
      <c r="D522" s="83" t="s">
        <v>2397</v>
      </c>
      <c r="E522" s="83" t="s">
        <v>1295</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1304</v>
      </c>
      <c r="Z522" s="43"/>
    </row>
    <row r="523" spans="1:26" ht="55" customHeight="1" x14ac:dyDescent="0.15">
      <c r="A523" s="42" t="s">
        <v>1306</v>
      </c>
      <c r="B523" s="173"/>
      <c r="C523" s="174" t="s">
        <v>12</v>
      </c>
      <c r="D523" s="78" t="s">
        <v>2397</v>
      </c>
      <c r="E523" s="78" t="s">
        <v>1295</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1304</v>
      </c>
      <c r="Z523" s="20"/>
    </row>
    <row r="524" spans="1:26" ht="55" customHeight="1" x14ac:dyDescent="0.15">
      <c r="A524" s="43" t="s">
        <v>1308</v>
      </c>
      <c r="B524" s="169"/>
      <c r="C524" s="170" t="s">
        <v>12</v>
      </c>
      <c r="D524" s="83" t="s">
        <v>52</v>
      </c>
      <c r="E524" s="83" t="s">
        <v>1296</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1304</v>
      </c>
      <c r="Z524" s="43"/>
    </row>
    <row r="525" spans="1:26" ht="55" customHeight="1" x14ac:dyDescent="0.15">
      <c r="A525" s="42" t="s">
        <v>1309</v>
      </c>
      <c r="B525" s="173"/>
      <c r="C525" s="174" t="s">
        <v>12</v>
      </c>
      <c r="D525" s="78" t="s">
        <v>52</v>
      </c>
      <c r="E525" s="78" t="s">
        <v>1296</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1304</v>
      </c>
      <c r="Z525" s="20"/>
    </row>
    <row r="526" spans="1:26" ht="55" customHeight="1" x14ac:dyDescent="0.15">
      <c r="A526" s="43" t="s">
        <v>1310</v>
      </c>
      <c r="B526" s="169"/>
      <c r="C526" s="170" t="s">
        <v>12</v>
      </c>
      <c r="D526" s="83" t="s">
        <v>415</v>
      </c>
      <c r="E526" s="83" t="s">
        <v>1297</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1304</v>
      </c>
      <c r="Z526" s="43"/>
    </row>
    <row r="527" spans="1:26" ht="55" customHeight="1" x14ac:dyDescent="0.15">
      <c r="A527" s="42" t="s">
        <v>1312</v>
      </c>
      <c r="B527" s="173"/>
      <c r="C527" s="174" t="s">
        <v>12</v>
      </c>
      <c r="D527" s="78" t="s">
        <v>1194</v>
      </c>
      <c r="E527" s="78" t="s">
        <v>1298</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1304</v>
      </c>
      <c r="Z527" s="20"/>
    </row>
    <row r="528" spans="1:26" ht="55" customHeight="1" x14ac:dyDescent="0.15">
      <c r="A528" s="43" t="s">
        <v>1313</v>
      </c>
      <c r="B528" s="169"/>
      <c r="C528" s="170" t="s">
        <v>12</v>
      </c>
      <c r="D528" s="83" t="s">
        <v>1770</v>
      </c>
      <c r="E528" s="83" t="s">
        <v>1299</v>
      </c>
      <c r="F528" s="83" t="s">
        <v>1300</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1304</v>
      </c>
      <c r="Z528" s="43"/>
    </row>
    <row r="529" spans="1:26" ht="55" customHeight="1" x14ac:dyDescent="0.15">
      <c r="A529" s="42" t="s">
        <v>1316</v>
      </c>
      <c r="B529" s="173"/>
      <c r="C529" s="174" t="s">
        <v>12</v>
      </c>
      <c r="D529" s="78" t="s">
        <v>50</v>
      </c>
      <c r="E529" s="78" t="s">
        <v>1301</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1304</v>
      </c>
      <c r="Z529" s="20"/>
    </row>
    <row r="530" spans="1:26" ht="55" customHeight="1" x14ac:dyDescent="0.15">
      <c r="A530" s="43" t="s">
        <v>1726</v>
      </c>
      <c r="B530" s="169"/>
      <c r="C530" s="170" t="s">
        <v>12</v>
      </c>
      <c r="D530" s="83" t="s">
        <v>50</v>
      </c>
      <c r="E530" s="83" t="s">
        <v>1301</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1304</v>
      </c>
      <c r="Z530" s="43"/>
    </row>
    <row r="531" spans="1:26" ht="55" customHeight="1" x14ac:dyDescent="0.15">
      <c r="A531" s="42" t="s">
        <v>1727</v>
      </c>
      <c r="B531" s="173"/>
      <c r="C531" s="174" t="s">
        <v>12</v>
      </c>
      <c r="D531" s="78" t="s">
        <v>50</v>
      </c>
      <c r="E531" s="78" t="s">
        <v>1338</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1304</v>
      </c>
      <c r="Z531" s="20"/>
    </row>
    <row r="532" spans="1:26" ht="55" customHeight="1" x14ac:dyDescent="0.15">
      <c r="A532" s="43" t="s">
        <v>1723</v>
      </c>
      <c r="B532" s="169"/>
      <c r="C532" s="170" t="s">
        <v>12</v>
      </c>
      <c r="D532" s="83" t="s">
        <v>50</v>
      </c>
      <c r="E532" s="83" t="s">
        <v>1329</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1795</v>
      </c>
      <c r="Z532" s="43"/>
    </row>
    <row r="533" spans="1:26" ht="55" customHeight="1" x14ac:dyDescent="0.15">
      <c r="A533" s="42" t="s">
        <v>1728</v>
      </c>
      <c r="B533" s="173"/>
      <c r="C533" s="174" t="s">
        <v>12</v>
      </c>
      <c r="D533" s="78" t="s">
        <v>415</v>
      </c>
      <c r="E533" s="78" t="s">
        <v>1799</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1304</v>
      </c>
      <c r="Z533" s="20"/>
    </row>
    <row r="534" spans="1:26" ht="55" customHeight="1" x14ac:dyDescent="0.15">
      <c r="A534" s="43" t="s">
        <v>1729</v>
      </c>
      <c r="B534" s="169"/>
      <c r="C534" s="170" t="s">
        <v>12</v>
      </c>
      <c r="D534" s="83" t="s">
        <v>415</v>
      </c>
      <c r="E534" s="83" t="s">
        <v>1330</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1304</v>
      </c>
      <c r="Z534" s="43"/>
    </row>
    <row r="535" spans="1:26" ht="55" customHeight="1" x14ac:dyDescent="0.15">
      <c r="A535" s="42" t="s">
        <v>1730</v>
      </c>
      <c r="B535" s="173"/>
      <c r="C535" s="174" t="s">
        <v>12</v>
      </c>
      <c r="D535" s="78" t="s">
        <v>415</v>
      </c>
      <c r="E535" s="78" t="s">
        <v>1331</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1304</v>
      </c>
      <c r="Z535" s="20"/>
    </row>
    <row r="536" spans="1:26" ht="55" customHeight="1" x14ac:dyDescent="0.15">
      <c r="A536" s="43" t="s">
        <v>1731</v>
      </c>
      <c r="B536" s="169"/>
      <c r="C536" s="170" t="s">
        <v>12</v>
      </c>
      <c r="D536" s="83" t="s">
        <v>415</v>
      </c>
      <c r="E536" s="83" t="s">
        <v>1331</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1304</v>
      </c>
      <c r="Z536" s="43"/>
    </row>
    <row r="537" spans="1:26" ht="55" customHeight="1" x14ac:dyDescent="0.15">
      <c r="A537" s="42" t="s">
        <v>1724</v>
      </c>
      <c r="B537" s="173"/>
      <c r="C537" s="174" t="s">
        <v>12</v>
      </c>
      <c r="D537" s="78" t="s">
        <v>890</v>
      </c>
      <c r="E537" s="78" t="s">
        <v>1334</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row>
    <row r="538" spans="1:26" ht="55" customHeight="1" x14ac:dyDescent="0.15">
      <c r="A538" s="43" t="s">
        <v>1732</v>
      </c>
      <c r="B538" s="169"/>
      <c r="C538" s="170" t="s">
        <v>12</v>
      </c>
      <c r="D538" s="83" t="s">
        <v>415</v>
      </c>
      <c r="E538" s="83" t="s">
        <v>1332</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1304</v>
      </c>
      <c r="Z538" s="43"/>
    </row>
    <row r="539" spans="1:26" ht="55" customHeight="1" x14ac:dyDescent="0.15">
      <c r="A539" s="42" t="s">
        <v>1733</v>
      </c>
      <c r="B539" s="173"/>
      <c r="C539" s="174" t="s">
        <v>12</v>
      </c>
      <c r="D539" s="78" t="s">
        <v>415</v>
      </c>
      <c r="E539" s="78" t="s">
        <v>1332</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1304</v>
      </c>
      <c r="Z539" s="20"/>
    </row>
    <row r="540" spans="1:26" ht="55" customHeight="1" x14ac:dyDescent="0.15">
      <c r="A540" s="43" t="s">
        <v>1734</v>
      </c>
      <c r="B540" s="169"/>
      <c r="C540" s="170" t="s">
        <v>12</v>
      </c>
      <c r="D540" s="83" t="s">
        <v>215</v>
      </c>
      <c r="E540" s="83" t="s">
        <v>1333</v>
      </c>
      <c r="F540" s="83" t="s">
        <v>1345</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row>
    <row r="541" spans="1:26" ht="55" customHeight="1" x14ac:dyDescent="0.15">
      <c r="A541" s="42" t="s">
        <v>1735</v>
      </c>
      <c r="B541" s="173"/>
      <c r="C541" s="174" t="s">
        <v>12</v>
      </c>
      <c r="D541" s="78" t="s">
        <v>215</v>
      </c>
      <c r="E541" s="78" t="s">
        <v>1333</v>
      </c>
      <c r="F541" s="78" t="s">
        <v>2393</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row>
    <row r="542" spans="1:26" ht="55" customHeight="1" x14ac:dyDescent="0.15">
      <c r="A542" s="43" t="s">
        <v>1736</v>
      </c>
      <c r="B542" s="169"/>
      <c r="C542" s="170" t="s">
        <v>12</v>
      </c>
      <c r="D542" s="83" t="s">
        <v>215</v>
      </c>
      <c r="E542" s="83" t="s">
        <v>1333</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row>
    <row r="543" spans="1:26" ht="55" customHeight="1" x14ac:dyDescent="0.15">
      <c r="A543" s="42" t="s">
        <v>1737</v>
      </c>
      <c r="B543" s="173"/>
      <c r="C543" s="174" t="s">
        <v>12</v>
      </c>
      <c r="D543" s="78" t="s">
        <v>1209</v>
      </c>
      <c r="E543" s="78" t="s">
        <v>1336</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1304</v>
      </c>
      <c r="Z543" s="20"/>
    </row>
    <row r="544" spans="1:26" ht="55" customHeight="1" x14ac:dyDescent="0.15">
      <c r="A544" s="43" t="s">
        <v>1738</v>
      </c>
      <c r="B544" s="169"/>
      <c r="C544" s="170" t="s">
        <v>12</v>
      </c>
      <c r="D544" s="83" t="s">
        <v>1209</v>
      </c>
      <c r="E544" s="83" t="s">
        <v>1336</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1304</v>
      </c>
      <c r="Z544" s="43"/>
    </row>
    <row r="545" spans="1:26" ht="55" customHeight="1" x14ac:dyDescent="0.15">
      <c r="A545" s="42" t="s">
        <v>1739</v>
      </c>
      <c r="B545" s="173"/>
      <c r="C545" s="174" t="s">
        <v>12</v>
      </c>
      <c r="D545" s="78" t="s">
        <v>1209</v>
      </c>
      <c r="E545" s="78" t="s">
        <v>2443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row>
    <row r="546" spans="1:26" ht="55" customHeight="1" x14ac:dyDescent="0.15">
      <c r="A546" s="43" t="s">
        <v>1740</v>
      </c>
      <c r="B546" s="169"/>
      <c r="C546" s="170" t="s">
        <v>12</v>
      </c>
      <c r="D546" s="83" t="s">
        <v>1209</v>
      </c>
      <c r="E546" s="83" t="s">
        <v>1335</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row>
    <row r="547" spans="1:26" ht="55" customHeight="1" x14ac:dyDescent="0.15">
      <c r="A547" s="42" t="s">
        <v>1741</v>
      </c>
      <c r="B547" s="173"/>
      <c r="C547" s="174" t="s">
        <v>12</v>
      </c>
      <c r="D547" s="78" t="s">
        <v>1209</v>
      </c>
      <c r="E547" s="78" t="s">
        <v>1335</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row>
    <row r="548" spans="1:26" ht="55" customHeight="1" x14ac:dyDescent="0.15">
      <c r="A548" s="43" t="s">
        <v>1742</v>
      </c>
      <c r="B548" s="169"/>
      <c r="C548" s="170" t="s">
        <v>12</v>
      </c>
      <c r="D548" s="83" t="s">
        <v>206</v>
      </c>
      <c r="E548" s="83" t="s">
        <v>1337</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row>
    <row r="549" spans="1:26" ht="55" customHeight="1" x14ac:dyDescent="0.15">
      <c r="A549" s="42" t="s">
        <v>1743</v>
      </c>
      <c r="B549" s="173"/>
      <c r="C549" s="174" t="s">
        <v>12</v>
      </c>
      <c r="D549" s="78" t="s">
        <v>253</v>
      </c>
      <c r="E549" s="78" t="s">
        <v>1339</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1304</v>
      </c>
      <c r="Z549" s="20"/>
    </row>
    <row r="550" spans="1:26" ht="55" customHeight="1" x14ac:dyDescent="0.15">
      <c r="A550" s="43" t="s">
        <v>1744</v>
      </c>
      <c r="B550" s="169"/>
      <c r="C550" s="170" t="s">
        <v>12</v>
      </c>
      <c r="D550" s="83" t="s">
        <v>253</v>
      </c>
      <c r="E550" s="83" t="s">
        <v>1339</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1304</v>
      </c>
      <c r="Z550" s="43"/>
    </row>
    <row r="551" spans="1:26" ht="55" customHeight="1" x14ac:dyDescent="0.15">
      <c r="A551" s="42" t="s">
        <v>1745</v>
      </c>
      <c r="B551" s="173"/>
      <c r="C551" s="174" t="s">
        <v>12</v>
      </c>
      <c r="D551" s="78" t="s">
        <v>253</v>
      </c>
      <c r="E551" s="78" t="s">
        <v>1339</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1304</v>
      </c>
      <c r="Z551" s="20"/>
    </row>
    <row r="552" spans="1:26" ht="55" customHeight="1" x14ac:dyDescent="0.15">
      <c r="A552" s="43" t="s">
        <v>1746</v>
      </c>
      <c r="B552" s="169"/>
      <c r="C552" s="170" t="s">
        <v>12</v>
      </c>
      <c r="D552" s="83" t="s">
        <v>253</v>
      </c>
      <c r="E552" s="83" t="s">
        <v>1340</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1304</v>
      </c>
      <c r="Z552" s="43"/>
    </row>
    <row r="553" spans="1:26" ht="55" customHeight="1" x14ac:dyDescent="0.15">
      <c r="A553" s="42" t="s">
        <v>1747</v>
      </c>
      <c r="B553" s="173"/>
      <c r="C553" s="174" t="s">
        <v>12</v>
      </c>
      <c r="D553" s="78" t="s">
        <v>253</v>
      </c>
      <c r="E553" s="78" t="s">
        <v>1340</v>
      </c>
      <c r="F553" s="78" t="s">
        <v>697</v>
      </c>
      <c r="G553" s="78" t="s">
        <v>164</v>
      </c>
      <c r="H553" s="175">
        <f>INVENTARIO[[#This Row],[Precio Final]]</f>
        <v>12</v>
      </c>
      <c r="I553" s="78">
        <f t="shared" si="56"/>
        <v>10.663235294117646</v>
      </c>
      <c r="J553" s="78">
        <v>2</v>
      </c>
      <c r="K553" s="110">
        <f>SUMIFS(VENTAS[Cantidad],VENTAS[Código del producto Vendido],INVENTARIO[[#This Row],[Code]])</f>
        <v>1</v>
      </c>
      <c r="L553" s="120">
        <f>INVENTARIO[[#This Row],[Entradas]]-INVENTARIO[[#This Row],[Salidas]]</f>
        <v>1</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4.8911764705882357</v>
      </c>
      <c r="Y553" s="42" t="s">
        <v>1304</v>
      </c>
      <c r="Z553" s="20"/>
    </row>
    <row r="554" spans="1:26" ht="55" customHeight="1" x14ac:dyDescent="0.15">
      <c r="A554" s="43" t="s">
        <v>1748</v>
      </c>
      <c r="B554" s="169"/>
      <c r="C554" s="170" t="s">
        <v>12</v>
      </c>
      <c r="D554" s="83" t="s">
        <v>215</v>
      </c>
      <c r="E554" s="83" t="s">
        <v>1342</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1304</v>
      </c>
      <c r="Z554" s="43"/>
    </row>
    <row r="555" spans="1:26" ht="55" customHeight="1" x14ac:dyDescent="0.15">
      <c r="A555" s="42" t="s">
        <v>1749</v>
      </c>
      <c r="B555" s="173"/>
      <c r="C555" s="174" t="s">
        <v>12</v>
      </c>
      <c r="D555" s="78" t="s">
        <v>52</v>
      </c>
      <c r="E555" s="78" t="s">
        <v>1344</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1304</v>
      </c>
      <c r="Z555" s="20"/>
    </row>
    <row r="556" spans="1:26" ht="55" customHeight="1" x14ac:dyDescent="0.15">
      <c r="A556" s="43" t="s">
        <v>1750</v>
      </c>
      <c r="B556" s="169"/>
      <c r="C556" s="170" t="s">
        <v>12</v>
      </c>
      <c r="D556" s="83" t="s">
        <v>52</v>
      </c>
      <c r="E556" s="83" t="s">
        <v>1343</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1304</v>
      </c>
      <c r="Z556" s="43"/>
    </row>
    <row r="557" spans="1:26" ht="55" customHeight="1" x14ac:dyDescent="0.15">
      <c r="A557" s="42" t="s">
        <v>1751</v>
      </c>
      <c r="B557" s="173"/>
      <c r="C557" s="174" t="s">
        <v>12</v>
      </c>
      <c r="D557" s="78" t="s">
        <v>50</v>
      </c>
      <c r="E557" s="78" t="s">
        <v>1346</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row>
    <row r="558" spans="1:26" ht="55" customHeight="1" x14ac:dyDescent="0.15">
      <c r="A558" s="43" t="s">
        <v>1752</v>
      </c>
      <c r="B558" s="169"/>
      <c r="C558" s="170" t="s">
        <v>12</v>
      </c>
      <c r="D558" s="83" t="s">
        <v>50</v>
      </c>
      <c r="E558" s="83" t="s">
        <v>1346</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row>
    <row r="559" spans="1:26" ht="55" customHeight="1" x14ac:dyDescent="0.15">
      <c r="A559" s="42" t="s">
        <v>1753</v>
      </c>
      <c r="B559" s="173"/>
      <c r="C559" s="174" t="s">
        <v>12</v>
      </c>
      <c r="D559" s="78" t="s">
        <v>192</v>
      </c>
      <c r="E559" s="78" t="s">
        <v>1763</v>
      </c>
      <c r="F559" s="78" t="s">
        <v>2390</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row>
    <row r="560" spans="1:26" ht="55" customHeight="1" x14ac:dyDescent="0.15">
      <c r="A560" s="43" t="s">
        <v>1754</v>
      </c>
      <c r="B560" s="169"/>
      <c r="C560" s="170" t="s">
        <v>12</v>
      </c>
      <c r="D560" s="83" t="s">
        <v>50</v>
      </c>
      <c r="E560" s="83" t="s">
        <v>1764</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row>
    <row r="561" spans="1:26" ht="55" customHeight="1" x14ac:dyDescent="0.15">
      <c r="A561" s="42" t="s">
        <v>1755</v>
      </c>
      <c r="B561" s="173"/>
      <c r="C561" s="174" t="s">
        <v>12</v>
      </c>
      <c r="D561" s="78" t="s">
        <v>50</v>
      </c>
      <c r="E561" s="78" t="s">
        <v>1767</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row>
    <row r="562" spans="1:26" ht="55" customHeight="1" x14ac:dyDescent="0.15">
      <c r="A562" s="43" t="s">
        <v>1756</v>
      </c>
      <c r="B562" s="169"/>
      <c r="C562" s="170" t="s">
        <v>12</v>
      </c>
      <c r="D562" s="83" t="s">
        <v>253</v>
      </c>
      <c r="E562" s="83" t="s">
        <v>1774</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row>
    <row r="563" spans="1:26" ht="55" customHeight="1" x14ac:dyDescent="0.15">
      <c r="A563" s="42" t="s">
        <v>1757</v>
      </c>
      <c r="B563" s="173"/>
      <c r="C563" s="174" t="s">
        <v>12</v>
      </c>
      <c r="D563" s="78" t="s">
        <v>415</v>
      </c>
      <c r="E563" s="78" t="s">
        <v>1775</v>
      </c>
      <c r="F563" s="78" t="s">
        <v>695</v>
      </c>
      <c r="G563" s="78" t="s">
        <v>164</v>
      </c>
      <c r="H563" s="175">
        <f>INVENTARIO[[#This Row],[Precio Final]]</f>
        <v>12</v>
      </c>
      <c r="I563" s="78">
        <f t="shared" si="56"/>
        <v>12.163235294117648</v>
      </c>
      <c r="J563" s="78">
        <v>2</v>
      </c>
      <c r="K563" s="110">
        <f>SUMIFS(VENTAS[Cantidad],VENTAS[Código del producto Vendido],INVENTARIO[[#This Row],[Code]])</f>
        <v>0</v>
      </c>
      <c r="L563" s="120">
        <f>INVENTARIO[[#This Row],[Entradas]]-INVENTARIO[[#This Row],[Salidas]]</f>
        <v>2</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0</v>
      </c>
      <c r="Y563" s="42"/>
      <c r="Z563" s="20"/>
    </row>
    <row r="564" spans="1:26" ht="55" customHeight="1" x14ac:dyDescent="0.15">
      <c r="A564" s="43" t="s">
        <v>1758</v>
      </c>
      <c r="B564" s="169"/>
      <c r="C564" s="170" t="s">
        <v>12</v>
      </c>
      <c r="D564" s="83" t="s">
        <v>416</v>
      </c>
      <c r="E564" s="83" t="s">
        <v>1776</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row>
    <row r="565" spans="1:26" ht="55" customHeight="1" x14ac:dyDescent="0.15">
      <c r="A565" s="42" t="s">
        <v>1759</v>
      </c>
      <c r="B565" s="173"/>
      <c r="C565" s="174" t="s">
        <v>12</v>
      </c>
      <c r="D565" s="78" t="s">
        <v>416</v>
      </c>
      <c r="E565" s="78" t="s">
        <v>1777</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row>
    <row r="566" spans="1:26" ht="55" customHeight="1" x14ac:dyDescent="0.15">
      <c r="A566" s="43" t="s">
        <v>1760</v>
      </c>
      <c r="B566" s="169"/>
      <c r="C566" s="170" t="s">
        <v>12</v>
      </c>
      <c r="D566" s="83" t="s">
        <v>416</v>
      </c>
      <c r="E566" s="83" t="s">
        <v>1778</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row>
    <row r="567" spans="1:26" ht="55" customHeight="1" x14ac:dyDescent="0.15">
      <c r="A567" s="42" t="s">
        <v>1761</v>
      </c>
      <c r="B567" s="173"/>
      <c r="C567" s="174" t="s">
        <v>12</v>
      </c>
      <c r="D567" s="78" t="s">
        <v>215</v>
      </c>
      <c r="E567" s="78" t="s">
        <v>1779</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row>
    <row r="568" spans="1:26" ht="55" customHeight="1" x14ac:dyDescent="0.15">
      <c r="A568" s="43" t="s">
        <v>1781</v>
      </c>
      <c r="B568" s="169"/>
      <c r="C568" s="170" t="s">
        <v>12</v>
      </c>
      <c r="D568" s="83" t="s">
        <v>215</v>
      </c>
      <c r="E568" s="83" t="s">
        <v>1780</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row>
    <row r="569" spans="1:26" ht="55" customHeight="1" x14ac:dyDescent="0.15">
      <c r="A569" s="42" t="s">
        <v>1782</v>
      </c>
      <c r="B569" s="173"/>
      <c r="C569" s="174" t="s">
        <v>12</v>
      </c>
      <c r="D569" s="78" t="s">
        <v>52</v>
      </c>
      <c r="E569" s="78" t="s">
        <v>1797</v>
      </c>
      <c r="F569" s="78" t="s">
        <v>2391</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row>
    <row r="570" spans="1:26" ht="55" customHeight="1" x14ac:dyDescent="0.15">
      <c r="A570" s="43" t="s">
        <v>1783</v>
      </c>
      <c r="B570" s="169"/>
      <c r="C570" s="170" t="s">
        <v>12</v>
      </c>
      <c r="D570" s="83" t="s">
        <v>52</v>
      </c>
      <c r="E570" s="83" t="s">
        <v>1800</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2244</v>
      </c>
      <c r="Z570" s="43"/>
    </row>
    <row r="571" spans="1:26" ht="55" customHeight="1" x14ac:dyDescent="0.15">
      <c r="A571" s="42" t="s">
        <v>1801</v>
      </c>
      <c r="B571" s="173"/>
      <c r="C571" s="174" t="s">
        <v>12</v>
      </c>
      <c r="D571" s="78" t="s">
        <v>52</v>
      </c>
      <c r="E571" s="78" t="s">
        <v>1800</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2244</v>
      </c>
      <c r="Z571" s="20"/>
    </row>
    <row r="572" spans="1:26" ht="55" customHeight="1" x14ac:dyDescent="0.15">
      <c r="A572" s="43" t="s">
        <v>1802</v>
      </c>
      <c r="B572" s="169"/>
      <c r="C572" s="170" t="s">
        <v>12</v>
      </c>
      <c r="D572" s="83" t="s">
        <v>253</v>
      </c>
      <c r="E572" s="83" t="s">
        <v>1803</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2244</v>
      </c>
      <c r="Z572" s="43"/>
    </row>
    <row r="573" spans="1:26" ht="55" customHeight="1" x14ac:dyDescent="0.15">
      <c r="A573" s="42" t="s">
        <v>1804</v>
      </c>
      <c r="B573" s="173"/>
      <c r="C573" s="174" t="s">
        <v>12</v>
      </c>
      <c r="D573" s="78" t="s">
        <v>2397</v>
      </c>
      <c r="E573" s="78" t="s">
        <v>1805</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2244</v>
      </c>
      <c r="Z573" s="20"/>
    </row>
    <row r="574" spans="1:26" ht="55" customHeight="1" x14ac:dyDescent="0.15">
      <c r="A574" s="43" t="s">
        <v>1806</v>
      </c>
      <c r="B574" s="169"/>
      <c r="C574" s="170" t="s">
        <v>12</v>
      </c>
      <c r="D574" s="83" t="s">
        <v>2397</v>
      </c>
      <c r="E574" s="83" t="s">
        <v>1805</v>
      </c>
      <c r="F574" s="83" t="s">
        <v>695</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2244</v>
      </c>
      <c r="Z574" s="43"/>
    </row>
    <row r="575" spans="1:26" ht="55" customHeight="1" x14ac:dyDescent="0.15">
      <c r="A575" s="42" t="s">
        <v>1807</v>
      </c>
      <c r="B575" s="173"/>
      <c r="C575" s="174" t="s">
        <v>12</v>
      </c>
      <c r="D575" s="78" t="s">
        <v>2397</v>
      </c>
      <c r="E575" s="78" t="s">
        <v>1820</v>
      </c>
      <c r="F575" s="78" t="s">
        <v>695</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2244</v>
      </c>
      <c r="Z575" s="20"/>
    </row>
    <row r="576" spans="1:26" ht="55" customHeight="1" x14ac:dyDescent="0.15">
      <c r="A576" s="43" t="s">
        <v>1808</v>
      </c>
      <c r="B576" s="169"/>
      <c r="C576" s="170" t="s">
        <v>12</v>
      </c>
      <c r="D576" s="83" t="s">
        <v>52</v>
      </c>
      <c r="E576" s="83" t="s">
        <v>1809</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2244</v>
      </c>
      <c r="Z576" s="43"/>
    </row>
    <row r="577" spans="1:26" ht="55" customHeight="1" x14ac:dyDescent="0.15">
      <c r="A577" s="42" t="s">
        <v>1810</v>
      </c>
      <c r="B577" s="173"/>
      <c r="C577" s="174" t="s">
        <v>12</v>
      </c>
      <c r="D577" s="78" t="s">
        <v>52</v>
      </c>
      <c r="E577" s="78" t="s">
        <v>1809</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2244</v>
      </c>
      <c r="Z577" s="20"/>
    </row>
    <row r="578" spans="1:26" ht="55" customHeight="1" x14ac:dyDescent="0.15">
      <c r="A578" s="43" t="s">
        <v>1811</v>
      </c>
      <c r="B578" s="169"/>
      <c r="C578" s="170" t="s">
        <v>12</v>
      </c>
      <c r="D578" s="83" t="s">
        <v>50</v>
      </c>
      <c r="E578" s="83" t="s">
        <v>2091</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2244</v>
      </c>
      <c r="Z578" s="43"/>
    </row>
    <row r="579" spans="1:26" ht="55" customHeight="1" x14ac:dyDescent="0.15">
      <c r="A579" s="42" t="s">
        <v>1812</v>
      </c>
      <c r="B579" s="173"/>
      <c r="C579" s="174" t="s">
        <v>12</v>
      </c>
      <c r="D579" s="78" t="s">
        <v>50</v>
      </c>
      <c r="E579" s="78" t="s">
        <v>2091</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2244</v>
      </c>
      <c r="Z579" s="20"/>
    </row>
    <row r="580" spans="1:26" ht="55" customHeight="1" x14ac:dyDescent="0.15">
      <c r="A580" s="43" t="s">
        <v>1813</v>
      </c>
      <c r="B580" s="169"/>
      <c r="C580" s="170" t="s">
        <v>12</v>
      </c>
      <c r="D580" s="83" t="s">
        <v>50</v>
      </c>
      <c r="E580" s="83" t="s">
        <v>2091</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2244</v>
      </c>
      <c r="Z580" s="43"/>
    </row>
    <row r="581" spans="1:26" ht="55" customHeight="1" x14ac:dyDescent="0.15">
      <c r="A581" s="42" t="s">
        <v>1814</v>
      </c>
      <c r="B581" s="173"/>
      <c r="C581" s="174" t="s">
        <v>12</v>
      </c>
      <c r="D581" s="78" t="s">
        <v>50</v>
      </c>
      <c r="E581" s="78" t="s">
        <v>1815</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2244</v>
      </c>
      <c r="Z581" s="20"/>
    </row>
    <row r="582" spans="1:26" ht="55" customHeight="1" x14ac:dyDescent="0.15">
      <c r="A582" s="43" t="s">
        <v>1816</v>
      </c>
      <c r="B582" s="169"/>
      <c r="C582" s="170" t="s">
        <v>12</v>
      </c>
      <c r="D582" s="83" t="s">
        <v>50</v>
      </c>
      <c r="E582" s="83" t="s">
        <v>1815</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2244</v>
      </c>
      <c r="Z582" s="43"/>
    </row>
    <row r="583" spans="1:26" ht="55" customHeight="1" x14ac:dyDescent="0.15">
      <c r="A583" s="42" t="s">
        <v>1817</v>
      </c>
      <c r="B583" s="173"/>
      <c r="C583" s="174" t="s">
        <v>12</v>
      </c>
      <c r="D583" s="78" t="s">
        <v>50</v>
      </c>
      <c r="E583" s="78" t="s">
        <v>1818</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2244</v>
      </c>
      <c r="Z583" s="20"/>
    </row>
    <row r="584" spans="1:26" ht="55" customHeight="1" x14ac:dyDescent="0.15">
      <c r="A584" s="43" t="s">
        <v>1819</v>
      </c>
      <c r="B584" s="169"/>
      <c r="C584" s="170" t="s">
        <v>12</v>
      </c>
      <c r="D584" s="83" t="s">
        <v>2397</v>
      </c>
      <c r="E584" s="83" t="s">
        <v>1820</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2244</v>
      </c>
      <c r="Z584" s="43"/>
    </row>
    <row r="585" spans="1:26" ht="55" customHeight="1" x14ac:dyDescent="0.15">
      <c r="A585" s="42" t="s">
        <v>1821</v>
      </c>
      <c r="B585" s="173"/>
      <c r="C585" s="174" t="s">
        <v>12</v>
      </c>
      <c r="D585" s="78" t="s">
        <v>2397</v>
      </c>
      <c r="E585" s="78" t="s">
        <v>1820</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2244</v>
      </c>
      <c r="Z585" s="20"/>
    </row>
    <row r="586" spans="1:26" ht="55" customHeight="1" x14ac:dyDescent="0.15">
      <c r="A586" s="43" t="s">
        <v>1822</v>
      </c>
      <c r="B586" s="169"/>
      <c r="C586" s="170" t="s">
        <v>12</v>
      </c>
      <c r="D586" s="83" t="s">
        <v>1194</v>
      </c>
      <c r="E586" s="83" t="s">
        <v>1823</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2244</v>
      </c>
      <c r="Z586" s="43"/>
    </row>
    <row r="587" spans="1:26" ht="55" customHeight="1" x14ac:dyDescent="0.15">
      <c r="A587" s="42" t="s">
        <v>1824</v>
      </c>
      <c r="B587" s="173"/>
      <c r="C587" s="174" t="s">
        <v>12</v>
      </c>
      <c r="D587" s="78" t="s">
        <v>52</v>
      </c>
      <c r="E587" s="78" t="s">
        <v>1825</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2244</v>
      </c>
      <c r="Z587" s="20"/>
    </row>
    <row r="588" spans="1:26" ht="55" customHeight="1" x14ac:dyDescent="0.15">
      <c r="A588" s="43" t="s">
        <v>1826</v>
      </c>
      <c r="B588" s="169"/>
      <c r="C588" s="170" t="s">
        <v>12</v>
      </c>
      <c r="D588" s="83" t="s">
        <v>52</v>
      </c>
      <c r="E588" s="83" t="s">
        <v>2092</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2244</v>
      </c>
      <c r="Z588" s="43"/>
    </row>
    <row r="589" spans="1:26" ht="55" customHeight="1" x14ac:dyDescent="0.15">
      <c r="A589" s="42" t="s">
        <v>1827</v>
      </c>
      <c r="B589" s="173"/>
      <c r="C589" s="174" t="s">
        <v>12</v>
      </c>
      <c r="D589" s="78" t="s">
        <v>50</v>
      </c>
      <c r="E589" s="78" t="s">
        <v>1828</v>
      </c>
      <c r="F589" s="78" t="s">
        <v>695</v>
      </c>
      <c r="G589" s="78" t="s">
        <v>164</v>
      </c>
      <c r="H589" s="175">
        <f>INVENTARIO[[#This Row],[Precio Final]]</f>
        <v>22</v>
      </c>
      <c r="I589" s="78">
        <v>3.4</v>
      </c>
      <c r="J589" s="78">
        <v>1</v>
      </c>
      <c r="K589" s="110">
        <f>SUMIFS(VENTAS[Cantidad],VENTAS[Código del producto Vendido],INVENTARIO[[#This Row],[Code]])</f>
        <v>0</v>
      </c>
      <c r="L589" s="120">
        <f>INVENTARIO[[#This Row],[Entradas]]-INVENTARIO[[#This Row],[Salidas]]</f>
        <v>1</v>
      </c>
      <c r="M589" s="175">
        <f>INVENTARIO[[#This Row],[Precio Final]]*10%</f>
        <v>2.2000000000000002</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22</v>
      </c>
      <c r="W589" s="42">
        <f>INVENTARIO[[#This Row],[Precio Final]]-INVENTARIO[[#This Row],[Costo total]]</f>
        <v>7.09</v>
      </c>
      <c r="X589" s="176">
        <f>INVENTARIO[[#This Row],[Ganancia Unitaria]]*INVENTARIO[[#This Row],[Salidas]]</f>
        <v>0</v>
      </c>
      <c r="Y589" s="42" t="s">
        <v>2244</v>
      </c>
      <c r="Z589" s="20"/>
    </row>
    <row r="590" spans="1:26" ht="55" customHeight="1" x14ac:dyDescent="0.15">
      <c r="A590" s="43" t="s">
        <v>1829</v>
      </c>
      <c r="B590" s="169"/>
      <c r="C590" s="170" t="s">
        <v>12</v>
      </c>
      <c r="D590" s="83" t="s">
        <v>1194</v>
      </c>
      <c r="E590" s="83" t="s">
        <v>1815</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2244</v>
      </c>
      <c r="Z590" s="43"/>
    </row>
    <row r="591" spans="1:26" ht="55" customHeight="1" x14ac:dyDescent="0.15">
      <c r="A591" s="42" t="s">
        <v>1830</v>
      </c>
      <c r="B591" s="173"/>
      <c r="C591" s="174" t="s">
        <v>12</v>
      </c>
      <c r="D591" s="78" t="s">
        <v>1194</v>
      </c>
      <c r="E591" s="78" t="s">
        <v>1815</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2244</v>
      </c>
      <c r="Z591" s="20"/>
    </row>
    <row r="592" spans="1:26" ht="55" customHeight="1" x14ac:dyDescent="0.15">
      <c r="A592" s="43" t="s">
        <v>1831</v>
      </c>
      <c r="B592" s="169"/>
      <c r="C592" s="170" t="s">
        <v>12</v>
      </c>
      <c r="D592" s="83" t="s">
        <v>53</v>
      </c>
      <c r="E592" s="83" t="s">
        <v>1832</v>
      </c>
      <c r="F592" s="83" t="s">
        <v>695</v>
      </c>
      <c r="G592" s="83" t="s">
        <v>164</v>
      </c>
      <c r="H592" s="171">
        <f>INVENTARIO[[#This Row],[Precio Final]]</f>
        <v>40</v>
      </c>
      <c r="I592" s="83">
        <v>7.23</v>
      </c>
      <c r="J592" s="83">
        <v>2</v>
      </c>
      <c r="K592" s="112">
        <f>SUMIFS(VENTAS[Cantidad],VENTAS[Código del producto Vendido],INVENTARIO[[#This Row],[Code]])</f>
        <v>1</v>
      </c>
      <c r="L592" s="121">
        <f>INVENTARIO[[#This Row],[Entradas]]-INVENTARIO[[#This Row],[Salidas]]</f>
        <v>1</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12.18</v>
      </c>
      <c r="Y592" s="43" t="s">
        <v>2244</v>
      </c>
      <c r="Z592" s="43"/>
    </row>
    <row r="593" spans="1:26" ht="55" customHeight="1" x14ac:dyDescent="0.15">
      <c r="A593" s="42" t="s">
        <v>1833</v>
      </c>
      <c r="B593" s="173"/>
      <c r="C593" s="174" t="s">
        <v>12</v>
      </c>
      <c r="D593" s="78" t="s">
        <v>53</v>
      </c>
      <c r="E593" s="78" t="s">
        <v>1832</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2244</v>
      </c>
      <c r="Z593" s="20"/>
    </row>
    <row r="594" spans="1:26" ht="55" customHeight="1" x14ac:dyDescent="0.15">
      <c r="A594" s="43" t="s">
        <v>1834</v>
      </c>
      <c r="B594" s="169"/>
      <c r="C594" s="170" t="s">
        <v>12</v>
      </c>
      <c r="D594" s="83" t="s">
        <v>253</v>
      </c>
      <c r="E594" s="83" t="s">
        <v>1835</v>
      </c>
      <c r="F594" s="83" t="s">
        <v>695</v>
      </c>
      <c r="G594" s="83" t="s">
        <v>164</v>
      </c>
      <c r="H594" s="171">
        <f>INVENTARIO[[#This Row],[Precio Final]]</f>
        <v>12</v>
      </c>
      <c r="I594" s="83">
        <v>0.85</v>
      </c>
      <c r="J594" s="83">
        <v>2</v>
      </c>
      <c r="K594" s="112">
        <f>SUMIFS(VENTAS[Cantidad],VENTAS[Código del producto Vendido],INVENTARIO[[#This Row],[Code]])</f>
        <v>1</v>
      </c>
      <c r="L594" s="121">
        <f>INVENTARIO[[#This Row],[Entradas]]-INVENTARIO[[#This Row],[Salidas]]</f>
        <v>1</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6.13</v>
      </c>
      <c r="Y594" s="43" t="s">
        <v>2244</v>
      </c>
      <c r="Z594" s="43"/>
    </row>
    <row r="595" spans="1:26" ht="55" customHeight="1" x14ac:dyDescent="0.15">
      <c r="A595" s="42" t="s">
        <v>1836</v>
      </c>
      <c r="B595" s="173"/>
      <c r="C595" s="174" t="s">
        <v>12</v>
      </c>
      <c r="D595" s="78" t="s">
        <v>52</v>
      </c>
      <c r="E595" s="78" t="s">
        <v>1837</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2244</v>
      </c>
      <c r="Z595" s="20"/>
    </row>
    <row r="596" spans="1:26" ht="55" customHeight="1" x14ac:dyDescent="0.15">
      <c r="A596" s="43" t="s">
        <v>1838</v>
      </c>
      <c r="B596" s="169"/>
      <c r="C596" s="170" t="s">
        <v>12</v>
      </c>
      <c r="D596" s="83" t="s">
        <v>52</v>
      </c>
      <c r="E596" s="83" t="s">
        <v>1837</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2244</v>
      </c>
      <c r="Z596" s="43"/>
    </row>
    <row r="597" spans="1:26" ht="55" customHeight="1" x14ac:dyDescent="0.15">
      <c r="A597" s="42" t="s">
        <v>1839</v>
      </c>
      <c r="B597" s="173"/>
      <c r="C597" s="174" t="s">
        <v>12</v>
      </c>
      <c r="D597" s="78" t="s">
        <v>52</v>
      </c>
      <c r="E597" s="78" t="s">
        <v>1837</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2244</v>
      </c>
      <c r="Z597" s="20"/>
    </row>
    <row r="598" spans="1:26" ht="55" customHeight="1" x14ac:dyDescent="0.15">
      <c r="A598" s="43" t="s">
        <v>1840</v>
      </c>
      <c r="B598" s="169"/>
      <c r="C598" s="170" t="s">
        <v>12</v>
      </c>
      <c r="D598" s="83" t="s">
        <v>1194</v>
      </c>
      <c r="E598" s="83" t="s">
        <v>1815</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2244</v>
      </c>
      <c r="Z598" s="43"/>
    </row>
    <row r="599" spans="1:26" ht="55" customHeight="1" x14ac:dyDescent="0.15">
      <c r="A599" s="42" t="s">
        <v>1841</v>
      </c>
      <c r="B599" s="173"/>
      <c r="C599" s="174" t="s">
        <v>12</v>
      </c>
      <c r="D599" s="78" t="s">
        <v>1194</v>
      </c>
      <c r="E599" s="78" t="s">
        <v>2093</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2244</v>
      </c>
      <c r="Z599" s="20"/>
    </row>
    <row r="600" spans="1:26" ht="55" customHeight="1" x14ac:dyDescent="0.15">
      <c r="A600" s="43" t="s">
        <v>1842</v>
      </c>
      <c r="B600" s="169"/>
      <c r="C600" s="170" t="s">
        <v>12</v>
      </c>
      <c r="D600" s="83" t="s">
        <v>1194</v>
      </c>
      <c r="E600" s="83" t="s">
        <v>1815</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2244</v>
      </c>
      <c r="Z600" s="43"/>
    </row>
    <row r="601" spans="1:26" ht="55" customHeight="1" x14ac:dyDescent="0.15">
      <c r="A601" s="42" t="s">
        <v>1843</v>
      </c>
      <c r="B601" s="173"/>
      <c r="C601" s="174" t="s">
        <v>12</v>
      </c>
      <c r="D601" s="78" t="s">
        <v>2397</v>
      </c>
      <c r="E601" s="78" t="s">
        <v>1844</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2244</v>
      </c>
      <c r="Z601" s="20"/>
    </row>
    <row r="602" spans="1:26" ht="55" customHeight="1" x14ac:dyDescent="0.15">
      <c r="A602" s="43" t="s">
        <v>1845</v>
      </c>
      <c r="B602" s="169"/>
      <c r="C602" s="170" t="s">
        <v>12</v>
      </c>
      <c r="D602" s="83" t="s">
        <v>2397</v>
      </c>
      <c r="E602" s="83" t="s">
        <v>1844</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2244</v>
      </c>
      <c r="Z602" s="43"/>
    </row>
    <row r="603" spans="1:26" ht="55" customHeight="1" x14ac:dyDescent="0.15">
      <c r="A603" s="42" t="s">
        <v>1846</v>
      </c>
      <c r="B603" s="173"/>
      <c r="C603" s="174" t="s">
        <v>12</v>
      </c>
      <c r="D603" s="78" t="s">
        <v>2397</v>
      </c>
      <c r="E603" s="78" t="s">
        <v>1844</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2244</v>
      </c>
      <c r="Z603" s="20"/>
    </row>
    <row r="604" spans="1:26" ht="55" customHeight="1" x14ac:dyDescent="0.15">
      <c r="A604" s="43" t="s">
        <v>1847</v>
      </c>
      <c r="B604" s="169"/>
      <c r="C604" s="170" t="s">
        <v>12</v>
      </c>
      <c r="D604" s="83" t="s">
        <v>2397</v>
      </c>
      <c r="E604" s="83" t="s">
        <v>1848</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2244</v>
      </c>
      <c r="Z604" s="43"/>
    </row>
    <row r="605" spans="1:26" ht="55" customHeight="1" x14ac:dyDescent="0.15">
      <c r="A605" s="42" t="s">
        <v>1849</v>
      </c>
      <c r="B605" s="173"/>
      <c r="C605" s="174" t="s">
        <v>12</v>
      </c>
      <c r="D605" s="78" t="s">
        <v>2397</v>
      </c>
      <c r="E605" s="78" t="s">
        <v>1848</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2244</v>
      </c>
      <c r="Z605" s="20"/>
    </row>
    <row r="606" spans="1:26" ht="55" customHeight="1" x14ac:dyDescent="0.15">
      <c r="A606" s="43" t="s">
        <v>1850</v>
      </c>
      <c r="B606" s="169"/>
      <c r="C606" s="170" t="s">
        <v>12</v>
      </c>
      <c r="D606" s="83" t="s">
        <v>1194</v>
      </c>
      <c r="E606" s="83" t="s">
        <v>1815</v>
      </c>
      <c r="F606" s="83" t="s">
        <v>2466</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2244</v>
      </c>
      <c r="Z606" s="43"/>
    </row>
    <row r="607" spans="1:26" ht="55" customHeight="1" x14ac:dyDescent="0.15">
      <c r="A607" s="42" t="s">
        <v>1851</v>
      </c>
      <c r="B607" s="173"/>
      <c r="C607" s="174" t="s">
        <v>12</v>
      </c>
      <c r="D607" s="78" t="s">
        <v>1194</v>
      </c>
      <c r="E607" s="78" t="s">
        <v>1815</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2244</v>
      </c>
      <c r="Z607" s="20"/>
    </row>
    <row r="608" spans="1:26" ht="55" customHeight="1" x14ac:dyDescent="0.15">
      <c r="A608" s="43" t="s">
        <v>1852</v>
      </c>
      <c r="B608" s="169"/>
      <c r="C608" s="170" t="s">
        <v>12</v>
      </c>
      <c r="D608" s="83" t="s">
        <v>52</v>
      </c>
      <c r="E608" s="83" t="s">
        <v>1800</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2244</v>
      </c>
      <c r="Z608" s="43"/>
    </row>
    <row r="609" spans="1:26" ht="55" customHeight="1" x14ac:dyDescent="0.15">
      <c r="A609" s="42" t="s">
        <v>1853</v>
      </c>
      <c r="B609" s="173"/>
      <c r="C609" s="174" t="s">
        <v>12</v>
      </c>
      <c r="D609" s="78" t="s">
        <v>1194</v>
      </c>
      <c r="E609" s="78" t="s">
        <v>1865</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2244</v>
      </c>
      <c r="Z609" s="20"/>
    </row>
    <row r="610" spans="1:26" ht="55" customHeight="1" x14ac:dyDescent="0.15">
      <c r="A610" s="43" t="s">
        <v>1854</v>
      </c>
      <c r="B610" s="169"/>
      <c r="C610" s="170" t="s">
        <v>12</v>
      </c>
      <c r="D610" s="83" t="s">
        <v>1194</v>
      </c>
      <c r="E610" s="83" t="s">
        <v>1869</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2244</v>
      </c>
      <c r="Z610" s="43"/>
    </row>
    <row r="611" spans="1:26" ht="55" customHeight="1" x14ac:dyDescent="0.15">
      <c r="A611" s="42" t="s">
        <v>1855</v>
      </c>
      <c r="B611" s="173"/>
      <c r="C611" s="174" t="s">
        <v>12</v>
      </c>
      <c r="D611" s="78" t="s">
        <v>1194</v>
      </c>
      <c r="E611" s="78" t="s">
        <v>1868</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2244</v>
      </c>
      <c r="Z611" s="20"/>
    </row>
    <row r="612" spans="1:26" ht="55" customHeight="1" x14ac:dyDescent="0.15">
      <c r="A612" s="43" t="s">
        <v>1856</v>
      </c>
      <c r="B612" s="169"/>
      <c r="C612" s="170" t="s">
        <v>12</v>
      </c>
      <c r="D612" s="83" t="s">
        <v>1194</v>
      </c>
      <c r="E612" s="83" t="s">
        <v>1866</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2244</v>
      </c>
      <c r="Z612" s="43"/>
    </row>
    <row r="613" spans="1:26" ht="55" customHeight="1" x14ac:dyDescent="0.15">
      <c r="A613" s="42" t="s">
        <v>1857</v>
      </c>
      <c r="B613" s="173"/>
      <c r="C613" s="174" t="s">
        <v>12</v>
      </c>
      <c r="D613" s="78" t="s">
        <v>1194</v>
      </c>
      <c r="E613" s="78" t="s">
        <v>1867</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2244</v>
      </c>
      <c r="Z613" s="20"/>
    </row>
    <row r="614" spans="1:26" ht="55" customHeight="1" x14ac:dyDescent="0.15">
      <c r="A614" s="43" t="s">
        <v>1858</v>
      </c>
      <c r="B614" s="169"/>
      <c r="C614" s="170" t="s">
        <v>12</v>
      </c>
      <c r="D614" s="83" t="s">
        <v>1194</v>
      </c>
      <c r="E614" s="83" t="s">
        <v>1870</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2244</v>
      </c>
      <c r="Z614" s="43"/>
    </row>
    <row r="615" spans="1:26" ht="55" customHeight="1" x14ac:dyDescent="0.15">
      <c r="A615" s="42" t="s">
        <v>1859</v>
      </c>
      <c r="B615" s="173"/>
      <c r="C615" s="174" t="s">
        <v>12</v>
      </c>
      <c r="D615" s="78" t="s">
        <v>2397</v>
      </c>
      <c r="E615" s="78" t="s">
        <v>2094</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2244</v>
      </c>
      <c r="Z615" s="20"/>
    </row>
    <row r="616" spans="1:26" ht="55" customHeight="1" x14ac:dyDescent="0.15">
      <c r="A616" s="43" t="s">
        <v>1860</v>
      </c>
      <c r="B616" s="169"/>
      <c r="C616" s="170" t="s">
        <v>12</v>
      </c>
      <c r="D616" s="83" t="s">
        <v>2397</v>
      </c>
      <c r="E616" s="83" t="s">
        <v>2094</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2244</v>
      </c>
      <c r="Z616" s="43"/>
    </row>
    <row r="617" spans="1:26" ht="55" customHeight="1" x14ac:dyDescent="0.15">
      <c r="A617" s="42" t="s">
        <v>1861</v>
      </c>
      <c r="B617" s="173"/>
      <c r="C617" s="174" t="s">
        <v>12</v>
      </c>
      <c r="D617" s="78" t="s">
        <v>192</v>
      </c>
      <c r="E617" s="78" t="s">
        <v>1871</v>
      </c>
      <c r="F617" s="78" t="s">
        <v>2392</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2244</v>
      </c>
      <c r="Z617" s="20"/>
    </row>
    <row r="618" spans="1:26" ht="55" customHeight="1" x14ac:dyDescent="0.15">
      <c r="A618" s="43" t="s">
        <v>1862</v>
      </c>
      <c r="B618" s="169"/>
      <c r="C618" s="170" t="s">
        <v>12</v>
      </c>
      <c r="D618" s="83" t="s">
        <v>192</v>
      </c>
      <c r="E618" s="83" t="s">
        <v>1872</v>
      </c>
      <c r="F618" s="83" t="s">
        <v>2392</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2244</v>
      </c>
      <c r="Z618" s="43"/>
    </row>
    <row r="619" spans="1:26" ht="55" customHeight="1" x14ac:dyDescent="0.15">
      <c r="A619" s="42" t="s">
        <v>1863</v>
      </c>
      <c r="B619" s="173"/>
      <c r="C619" s="174" t="s">
        <v>12</v>
      </c>
      <c r="D619" s="78" t="s">
        <v>192</v>
      </c>
      <c r="E619" s="78" t="s">
        <v>1873</v>
      </c>
      <c r="F619" s="78" t="s">
        <v>698</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2244</v>
      </c>
      <c r="Z619" s="20"/>
    </row>
    <row r="620" spans="1:26" ht="55" customHeight="1" x14ac:dyDescent="0.15">
      <c r="A620" s="43" t="s">
        <v>1864</v>
      </c>
      <c r="B620" s="169"/>
      <c r="C620" s="170" t="s">
        <v>12</v>
      </c>
      <c r="D620" s="83" t="s">
        <v>2397</v>
      </c>
      <c r="E620" s="83" t="s">
        <v>2476</v>
      </c>
      <c r="F620" s="83" t="s">
        <v>2478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2244</v>
      </c>
      <c r="Z620" s="43"/>
    </row>
    <row r="621" spans="1:26" ht="55" customHeight="1" x14ac:dyDescent="0.15">
      <c r="A621" s="42" t="s">
        <v>1875</v>
      </c>
      <c r="B621" s="173"/>
      <c r="C621" s="174" t="s">
        <v>12</v>
      </c>
      <c r="D621" s="78" t="s">
        <v>1194</v>
      </c>
      <c r="E621" s="78" t="s">
        <v>1883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2244</v>
      </c>
      <c r="Z621" s="20"/>
    </row>
    <row r="622" spans="1:26" ht="55" customHeight="1" x14ac:dyDescent="0.15">
      <c r="A622" s="43" t="s">
        <v>1876</v>
      </c>
      <c r="B622" s="169"/>
      <c r="C622" s="170" t="s">
        <v>12</v>
      </c>
      <c r="D622" s="83" t="s">
        <v>1194</v>
      </c>
      <c r="E622" s="83" t="s">
        <v>2095</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2244</v>
      </c>
      <c r="Z622" s="43"/>
    </row>
    <row r="623" spans="1:26" ht="55" customHeight="1" x14ac:dyDescent="0.15">
      <c r="A623" s="42" t="s">
        <v>1877</v>
      </c>
      <c r="B623" s="173"/>
      <c r="C623" s="174" t="s">
        <v>12</v>
      </c>
      <c r="D623" s="78" t="s">
        <v>1194</v>
      </c>
      <c r="E623" s="78" t="s">
        <v>1884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2244</v>
      </c>
      <c r="Z623" s="20"/>
    </row>
    <row r="624" spans="1:26" ht="55" customHeight="1" x14ac:dyDescent="0.15">
      <c r="A624" s="43" t="s">
        <v>1878</v>
      </c>
      <c r="B624" s="169"/>
      <c r="C624" s="170" t="s">
        <v>12</v>
      </c>
      <c r="D624" s="83" t="s">
        <v>2397</v>
      </c>
      <c r="E624" s="83" t="s">
        <v>2476</v>
      </c>
      <c r="F624" s="83" t="s">
        <v>2477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2244</v>
      </c>
      <c r="Z624" s="43"/>
    </row>
    <row r="625" spans="1:26" ht="55" customHeight="1" x14ac:dyDescent="0.15">
      <c r="A625" s="42" t="s">
        <v>1879</v>
      </c>
      <c r="B625" s="173"/>
      <c r="C625" s="174" t="s">
        <v>12</v>
      </c>
      <c r="D625" s="78" t="s">
        <v>2397</v>
      </c>
      <c r="E625" s="78" t="s">
        <v>1885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2244</v>
      </c>
      <c r="Z625" s="20"/>
    </row>
    <row r="626" spans="1:26" ht="55" customHeight="1" x14ac:dyDescent="0.15">
      <c r="A626" s="43" t="s">
        <v>1880</v>
      </c>
      <c r="B626" s="169"/>
      <c r="C626" s="170" t="s">
        <v>12</v>
      </c>
      <c r="D626" s="83" t="s">
        <v>2397</v>
      </c>
      <c r="E626" s="83" t="s">
        <v>1885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2244</v>
      </c>
      <c r="Z626" s="43"/>
    </row>
    <row r="627" spans="1:26" ht="55" customHeight="1" x14ac:dyDescent="0.15">
      <c r="A627" s="42" t="s">
        <v>1881</v>
      </c>
      <c r="B627" s="173"/>
      <c r="C627" s="174" t="s">
        <v>12</v>
      </c>
      <c r="D627" s="78" t="s">
        <v>2397</v>
      </c>
      <c r="E627" s="78" t="s">
        <v>1885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2244</v>
      </c>
      <c r="Z627" s="20"/>
    </row>
    <row r="628" spans="1:26" ht="55" customHeight="1" x14ac:dyDescent="0.15">
      <c r="A628" s="43" t="s">
        <v>1882</v>
      </c>
      <c r="B628" s="169"/>
      <c r="C628" s="170" t="s">
        <v>12</v>
      </c>
      <c r="D628" s="83" t="s">
        <v>50</v>
      </c>
      <c r="E628" s="83" t="s">
        <v>1886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2244</v>
      </c>
      <c r="Z628" s="43"/>
    </row>
    <row r="629" spans="1:26" ht="55" customHeight="1" x14ac:dyDescent="0.15">
      <c r="A629" s="42" t="s">
        <v>1889</v>
      </c>
      <c r="B629" s="173"/>
      <c r="C629" s="174" t="s">
        <v>12</v>
      </c>
      <c r="D629" s="78" t="s">
        <v>50</v>
      </c>
      <c r="E629" s="78" t="s">
        <v>1887</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2244</v>
      </c>
      <c r="Z629" s="20"/>
    </row>
    <row r="630" spans="1:26" ht="55" customHeight="1" x14ac:dyDescent="0.15">
      <c r="A630" s="43" t="s">
        <v>1890</v>
      </c>
      <c r="B630" s="169"/>
      <c r="C630" s="170" t="s">
        <v>12</v>
      </c>
      <c r="D630" s="83" t="s">
        <v>50</v>
      </c>
      <c r="E630" s="83" t="s">
        <v>1887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2244</v>
      </c>
      <c r="Z630" s="43"/>
    </row>
    <row r="631" spans="1:26" ht="55" customHeight="1" x14ac:dyDescent="0.15">
      <c r="A631" s="42" t="s">
        <v>1891</v>
      </c>
      <c r="B631" s="173"/>
      <c r="C631" s="174" t="s">
        <v>12</v>
      </c>
      <c r="D631" s="78" t="s">
        <v>50</v>
      </c>
      <c r="E631" s="78" t="s">
        <v>1887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2244</v>
      </c>
      <c r="Z631" s="20"/>
    </row>
    <row r="632" spans="1:26" ht="55" customHeight="1" x14ac:dyDescent="0.15">
      <c r="A632" s="43" t="s">
        <v>1892</v>
      </c>
      <c r="B632" s="169"/>
      <c r="C632" s="170" t="s">
        <v>12</v>
      </c>
      <c r="D632" s="83" t="s">
        <v>2397</v>
      </c>
      <c r="E632" s="83" t="s">
        <v>1888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2244</v>
      </c>
      <c r="Z632" s="43"/>
    </row>
    <row r="633" spans="1:26" ht="55" customHeight="1" x14ac:dyDescent="0.15">
      <c r="A633" s="42" t="s">
        <v>1893</v>
      </c>
      <c r="B633" s="173"/>
      <c r="C633" s="174" t="s">
        <v>12</v>
      </c>
      <c r="D633" s="78" t="s">
        <v>2397</v>
      </c>
      <c r="E633" s="78" t="s">
        <v>1888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2244</v>
      </c>
      <c r="Z633" s="20"/>
    </row>
    <row r="634" spans="1:26" ht="55" customHeight="1" x14ac:dyDescent="0.15">
      <c r="A634" s="43" t="s">
        <v>1894</v>
      </c>
      <c r="B634" s="169"/>
      <c r="C634" s="170" t="s">
        <v>12</v>
      </c>
      <c r="D634" s="83" t="s">
        <v>2397</v>
      </c>
      <c r="E634" s="83" t="s">
        <v>1888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2244</v>
      </c>
      <c r="Z634" s="43"/>
    </row>
    <row r="635" spans="1:26" ht="55" customHeight="1" x14ac:dyDescent="0.15">
      <c r="A635" s="42" t="s">
        <v>1895</v>
      </c>
      <c r="B635" s="173"/>
      <c r="C635" s="174" t="s">
        <v>12</v>
      </c>
      <c r="D635" s="78" t="s">
        <v>52</v>
      </c>
      <c r="E635" s="78" t="s">
        <v>1930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2244</v>
      </c>
      <c r="Z635" s="20"/>
    </row>
    <row r="636" spans="1:26" ht="55" customHeight="1" x14ac:dyDescent="0.15">
      <c r="A636" s="43" t="s">
        <v>1896</v>
      </c>
      <c r="B636" s="169"/>
      <c r="C636" s="170" t="s">
        <v>12</v>
      </c>
      <c r="D636" s="83" t="s">
        <v>52</v>
      </c>
      <c r="E636" s="83" t="s">
        <v>2470</v>
      </c>
      <c r="F636" s="83" t="s">
        <v>2469</v>
      </c>
      <c r="G636" s="83" t="s">
        <v>164</v>
      </c>
      <c r="H636" s="171">
        <f>INVENTARIO[[#This Row],[Precio Final]]</f>
        <v>10</v>
      </c>
      <c r="I636" s="83">
        <v>0.77</v>
      </c>
      <c r="J636" s="83">
        <v>2</v>
      </c>
      <c r="K636" s="112">
        <f>SUMIFS(VENTAS[Cantidad],VENTAS[Código del producto Vendido],INVENTARIO[[#This Row],[Code]])</f>
        <v>0</v>
      </c>
      <c r="L636" s="121">
        <f>INVENTARIO[[#This Row],[Entradas]]-INVENTARIO[[#This Row],[Salidas]]</f>
        <v>2</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0</v>
      </c>
      <c r="Y636" s="43" t="s">
        <v>2244</v>
      </c>
      <c r="Z636" s="43"/>
    </row>
    <row r="637" spans="1:26" ht="55" customHeight="1" x14ac:dyDescent="0.15">
      <c r="A637" s="42" t="s">
        <v>1897</v>
      </c>
      <c r="B637" s="173"/>
      <c r="C637" s="174" t="s">
        <v>12</v>
      </c>
      <c r="D637" s="78" t="s">
        <v>52</v>
      </c>
      <c r="E637" s="78" t="s">
        <v>1931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2244</v>
      </c>
      <c r="Z637" s="20"/>
    </row>
    <row r="638" spans="1:26" ht="55" customHeight="1" x14ac:dyDescent="0.15">
      <c r="A638" s="43" t="s">
        <v>1898</v>
      </c>
      <c r="B638" s="169"/>
      <c r="C638" s="170" t="s">
        <v>12</v>
      </c>
      <c r="D638" s="83" t="s">
        <v>52</v>
      </c>
      <c r="E638" s="83" t="s">
        <v>1931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2244</v>
      </c>
      <c r="Z638" s="43"/>
    </row>
    <row r="639" spans="1:26" ht="55" customHeight="1" x14ac:dyDescent="0.15">
      <c r="A639" s="42" t="s">
        <v>1899</v>
      </c>
      <c r="B639" s="173"/>
      <c r="C639" s="174" t="s">
        <v>12</v>
      </c>
      <c r="D639" s="78" t="s">
        <v>52</v>
      </c>
      <c r="E639" s="78" t="s">
        <v>1931</v>
      </c>
      <c r="F639" s="78" t="s">
        <v>692</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2244</v>
      </c>
      <c r="Z639" s="20"/>
    </row>
    <row r="640" spans="1:26" ht="55" customHeight="1" x14ac:dyDescent="0.15">
      <c r="A640" s="43" t="s">
        <v>1900</v>
      </c>
      <c r="B640" s="169"/>
      <c r="C640" s="170" t="s">
        <v>12</v>
      </c>
      <c r="D640" s="83" t="s">
        <v>52</v>
      </c>
      <c r="E640" s="83" t="s">
        <v>2096</v>
      </c>
      <c r="F640" s="83" t="s">
        <v>697</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2244</v>
      </c>
      <c r="Z640" s="43"/>
    </row>
    <row r="641" spans="1:26" ht="55" customHeight="1" x14ac:dyDescent="0.15">
      <c r="A641" s="42" t="s">
        <v>1901</v>
      </c>
      <c r="B641" s="173"/>
      <c r="C641" s="174" t="s">
        <v>12</v>
      </c>
      <c r="D641" s="78" t="s">
        <v>52</v>
      </c>
      <c r="E641" s="78" t="s">
        <v>2096</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2244</v>
      </c>
      <c r="Z641" s="20"/>
    </row>
    <row r="642" spans="1:26" ht="55" customHeight="1" x14ac:dyDescent="0.15">
      <c r="A642" s="43" t="s">
        <v>1902</v>
      </c>
      <c r="B642" s="169"/>
      <c r="C642" s="170" t="s">
        <v>12</v>
      </c>
      <c r="D642" s="83" t="s">
        <v>2397</v>
      </c>
      <c r="E642" s="83" t="s">
        <v>2097</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2244</v>
      </c>
      <c r="Z642" s="43"/>
    </row>
    <row r="643" spans="1:26" ht="55" customHeight="1" x14ac:dyDescent="0.15">
      <c r="A643" s="42" t="s">
        <v>1903</v>
      </c>
      <c r="B643" s="173"/>
      <c r="C643" s="174" t="s">
        <v>12</v>
      </c>
      <c r="D643" s="78" t="s">
        <v>2397</v>
      </c>
      <c r="E643" s="78" t="s">
        <v>1874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2244</v>
      </c>
      <c r="Z643" s="20"/>
    </row>
    <row r="644" spans="1:26" ht="55" customHeight="1" x14ac:dyDescent="0.15">
      <c r="A644" s="43" t="s">
        <v>1904</v>
      </c>
      <c r="B644" s="169"/>
      <c r="C644" s="170" t="s">
        <v>12</v>
      </c>
      <c r="D644" s="83" t="s">
        <v>2397</v>
      </c>
      <c r="E644" s="83" t="s">
        <v>2476</v>
      </c>
      <c r="F644" s="83" t="s">
        <v>2474</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2244</v>
      </c>
      <c r="Z644" s="43"/>
    </row>
    <row r="645" spans="1:26" ht="55" customHeight="1" x14ac:dyDescent="0.15">
      <c r="A645" s="42" t="s">
        <v>1905</v>
      </c>
      <c r="B645" s="173"/>
      <c r="C645" s="174" t="s">
        <v>12</v>
      </c>
      <c r="D645" s="78" t="s">
        <v>2397</v>
      </c>
      <c r="E645" s="78" t="s">
        <v>2476</v>
      </c>
      <c r="F645" s="78" t="s">
        <v>2475</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2244</v>
      </c>
      <c r="Z645" s="20"/>
    </row>
    <row r="646" spans="1:26" ht="55" customHeight="1" x14ac:dyDescent="0.15">
      <c r="A646" s="43" t="s">
        <v>1906</v>
      </c>
      <c r="B646" s="169"/>
      <c r="C646" s="170" t="s">
        <v>12</v>
      </c>
      <c r="D646" s="83" t="s">
        <v>2397</v>
      </c>
      <c r="E646" s="83" t="s">
        <v>1932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2244</v>
      </c>
      <c r="Z646" s="43"/>
    </row>
    <row r="647" spans="1:26" ht="55" customHeight="1" x14ac:dyDescent="0.15">
      <c r="A647" s="42" t="s">
        <v>1907</v>
      </c>
      <c r="B647" s="173"/>
      <c r="C647" s="174" t="s">
        <v>12</v>
      </c>
      <c r="D647" s="78" t="s">
        <v>52</v>
      </c>
      <c r="E647" s="78" t="s">
        <v>2470</v>
      </c>
      <c r="F647" s="78" t="s">
        <v>2472</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2244</v>
      </c>
      <c r="Z647" s="20"/>
    </row>
    <row r="648" spans="1:26" ht="55" customHeight="1" x14ac:dyDescent="0.15">
      <c r="A648" s="43" t="s">
        <v>1908</v>
      </c>
      <c r="B648" s="169"/>
      <c r="C648" s="170" t="s">
        <v>12</v>
      </c>
      <c r="D648" s="83" t="s">
        <v>52</v>
      </c>
      <c r="E648" s="83" t="s">
        <v>2471</v>
      </c>
      <c r="F648" s="83" t="s">
        <v>2473</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2244</v>
      </c>
      <c r="Z648" s="43"/>
    </row>
    <row r="649" spans="1:26" ht="55" customHeight="1" x14ac:dyDescent="0.15">
      <c r="A649" s="42" t="s">
        <v>1909</v>
      </c>
      <c r="B649" s="173"/>
      <c r="C649" s="174" t="s">
        <v>12</v>
      </c>
      <c r="D649" s="78" t="s">
        <v>2397</v>
      </c>
      <c r="E649" s="78" t="s">
        <v>2428</v>
      </c>
      <c r="F649" s="78" t="s">
        <v>2436</v>
      </c>
      <c r="G649" s="78" t="s">
        <v>1955</v>
      </c>
      <c r="H649" s="175">
        <f>INVENTARIO[[#This Row],[Precio Final]]</f>
        <v>30</v>
      </c>
      <c r="I649" s="78">
        <v>7</v>
      </c>
      <c r="J649" s="78">
        <v>6</v>
      </c>
      <c r="K649" s="110">
        <f>SUMIFS(VENTAS[Cantidad],VENTAS[Código del producto Vendido],INVENTARIO[[#This Row],[Code]])</f>
        <v>1</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6.2100000000000009</v>
      </c>
      <c r="Y649" s="42"/>
      <c r="Z649" s="20"/>
    </row>
    <row r="650" spans="1:26"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row>
    <row r="651" spans="1:26" ht="55" customHeight="1" x14ac:dyDescent="0.15">
      <c r="A651" s="42" t="s">
        <v>1911</v>
      </c>
      <c r="B651" s="173"/>
      <c r="C651" s="174" t="s">
        <v>12</v>
      </c>
      <c r="D651" s="78" t="s">
        <v>2397</v>
      </c>
      <c r="E651" s="78" t="s">
        <v>1980</v>
      </c>
      <c r="F651" s="78" t="s">
        <v>697</v>
      </c>
      <c r="G651" s="78" t="s">
        <v>1955</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row>
    <row r="652" spans="1:26" ht="55" customHeight="1" x14ac:dyDescent="0.15">
      <c r="A652" s="43" t="s">
        <v>1912</v>
      </c>
      <c r="B652" s="169"/>
      <c r="C652" s="170" t="s">
        <v>12</v>
      </c>
      <c r="D652" s="83" t="s">
        <v>215</v>
      </c>
      <c r="E652" s="83" t="s">
        <v>1990</v>
      </c>
      <c r="F652" s="83" t="s">
        <v>2393</v>
      </c>
      <c r="G652" s="83" t="s">
        <v>1955</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row>
    <row r="653" spans="1:26" ht="55" customHeight="1" x14ac:dyDescent="0.15">
      <c r="A653" s="42" t="s">
        <v>1913</v>
      </c>
      <c r="B653" s="173"/>
      <c r="C653" s="174" t="s">
        <v>12</v>
      </c>
      <c r="D653" s="78" t="s">
        <v>215</v>
      </c>
      <c r="E653" s="78" t="s">
        <v>2098</v>
      </c>
      <c r="F653" s="78" t="s">
        <v>697</v>
      </c>
      <c r="G653" s="78" t="s">
        <v>1955</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row>
    <row r="654" spans="1:26" ht="55" customHeight="1" x14ac:dyDescent="0.15">
      <c r="A654" s="43" t="s">
        <v>1914</v>
      </c>
      <c r="B654" s="169"/>
      <c r="C654" s="170" t="s">
        <v>12</v>
      </c>
      <c r="D654" s="83" t="s">
        <v>2397</v>
      </c>
      <c r="E654" s="83" t="s">
        <v>2379</v>
      </c>
      <c r="F654" s="83" t="s">
        <v>695</v>
      </c>
      <c r="G654" s="83" t="s">
        <v>1955</v>
      </c>
      <c r="H654" s="171">
        <f>INVENTARIO[[#This Row],[Precio Final]]</f>
        <v>32</v>
      </c>
      <c r="I654" s="83">
        <v>10</v>
      </c>
      <c r="J654" s="83">
        <v>6</v>
      </c>
      <c r="K654" s="112">
        <f>SUMIFS(VENTAS[Cantidad],VENTAS[Código del producto Vendido],INVENTARIO[[#This Row],[Code]])</f>
        <v>0</v>
      </c>
      <c r="L654" s="121">
        <f>INVENTARIO[[#This Row],[Entradas]]-INVENTARIO[[#This Row],[Salidas]]</f>
        <v>6</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0</v>
      </c>
      <c r="Y654" s="43"/>
      <c r="Z654" s="43"/>
    </row>
    <row r="655" spans="1:26" ht="55" customHeight="1" x14ac:dyDescent="0.15">
      <c r="A655" s="42" t="s">
        <v>1915</v>
      </c>
      <c r="B655" s="173"/>
      <c r="C655" s="174" t="s">
        <v>12</v>
      </c>
      <c r="D655" s="78" t="s">
        <v>2397</v>
      </c>
      <c r="E655" s="78" t="s">
        <v>1996</v>
      </c>
      <c r="F655" s="78" t="s">
        <v>697</v>
      </c>
      <c r="G655" s="78" t="s">
        <v>1955</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row>
    <row r="656" spans="1:26" ht="55" customHeight="1" x14ac:dyDescent="0.15">
      <c r="A656" s="43" t="s">
        <v>1916</v>
      </c>
      <c r="B656" s="169"/>
      <c r="C656" s="170" t="s">
        <v>12</v>
      </c>
      <c r="D656" s="83" t="s">
        <v>215</v>
      </c>
      <c r="E656" s="83" t="s">
        <v>1990</v>
      </c>
      <c r="F656" s="83" t="s">
        <v>1345</v>
      </c>
      <c r="G656" s="83" t="s">
        <v>1955</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row>
    <row r="657" spans="1:26" ht="55" customHeight="1" x14ac:dyDescent="0.15">
      <c r="A657" s="42" t="s">
        <v>1917</v>
      </c>
      <c r="B657" s="173"/>
      <c r="C657" s="174" t="s">
        <v>12</v>
      </c>
      <c r="D657" s="78" t="s">
        <v>215</v>
      </c>
      <c r="E657" s="78" t="s">
        <v>2006</v>
      </c>
      <c r="F657" s="78" t="s">
        <v>697</v>
      </c>
      <c r="G657" s="78" t="s">
        <v>1955</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row>
    <row r="658" spans="1:26" ht="55" customHeight="1" x14ac:dyDescent="0.15">
      <c r="A658" s="43" t="s">
        <v>1918</v>
      </c>
      <c r="B658" s="169"/>
      <c r="C658" s="170" t="s">
        <v>12</v>
      </c>
      <c r="D658" s="83" t="s">
        <v>2397</v>
      </c>
      <c r="E658" s="83" t="s">
        <v>2008</v>
      </c>
      <c r="F658" s="83" t="s">
        <v>695</v>
      </c>
      <c r="G658" s="83" t="s">
        <v>1955</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row>
    <row r="659" spans="1:26"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row>
    <row r="660" spans="1:26" ht="55" customHeight="1" x14ac:dyDescent="0.15">
      <c r="A660" s="43" t="s">
        <v>1919</v>
      </c>
      <c r="B660" s="169"/>
      <c r="C660" s="170" t="s">
        <v>12</v>
      </c>
      <c r="D660" s="83" t="s">
        <v>52</v>
      </c>
      <c r="E660" s="83" t="s">
        <v>2016</v>
      </c>
      <c r="F660" s="83" t="s">
        <v>695</v>
      </c>
      <c r="G660" s="83" t="s">
        <v>426</v>
      </c>
      <c r="H660" s="171">
        <f>INVENTARIO[[#This Row],[Precio Final]]</f>
        <v>18</v>
      </c>
      <c r="I660" s="83">
        <v>0</v>
      </c>
      <c r="J660" s="83">
        <v>1</v>
      </c>
      <c r="K660" s="112">
        <f>SUMIFS(VENTAS[Cantidad],VENTAS[Código del producto Vendido],INVENTARIO[[#This Row],[Code]])</f>
        <v>0</v>
      </c>
      <c r="L660" s="121">
        <f>INVENTARIO[[#This Row],[Entradas]]-INVENTARIO[[#This Row],[Salidas]]</f>
        <v>1</v>
      </c>
      <c r="M660" s="171">
        <f>INVENTARIO[[#This Row],[Precio Final]]*10%</f>
        <v>1.8</v>
      </c>
      <c r="N660" s="43">
        <v>0</v>
      </c>
      <c r="O660" s="43">
        <v>13.94</v>
      </c>
      <c r="P660" s="43">
        <v>6</v>
      </c>
      <c r="Q660" s="112"/>
      <c r="R660" s="43"/>
      <c r="S660" s="177">
        <v>2</v>
      </c>
      <c r="T660" s="168">
        <f>INVENTARIO[[#This Row],[Costo Unitario (USD)]]+INVENTARIO[[#This Row],[Costo Envío (USD)]]</f>
        <v>8</v>
      </c>
      <c r="U660" s="168">
        <f>INVENTARIO[[#This Row],[Costo total]]*1.5</f>
        <v>12</v>
      </c>
      <c r="V660" s="43">
        <v>18</v>
      </c>
      <c r="W660" s="43">
        <f>INVENTARIO[[#This Row],[Precio Final]]-INVENTARIO[[#This Row],[Costo total]]</f>
        <v>10</v>
      </c>
      <c r="X660" s="172">
        <f>INVENTARIO[[#This Row],[Ganancia Unitaria]]*INVENTARIO[[#This Row],[Salidas]]</f>
        <v>0</v>
      </c>
      <c r="Y660" s="43"/>
      <c r="Z660" s="43"/>
    </row>
    <row r="661" spans="1:26" ht="55" customHeight="1" x14ac:dyDescent="0.15">
      <c r="A661" s="42" t="s">
        <v>1920</v>
      </c>
      <c r="B661" s="173"/>
      <c r="C661" s="174" t="s">
        <v>12</v>
      </c>
      <c r="D661" s="78" t="s">
        <v>2370</v>
      </c>
      <c r="E661" s="78" t="s">
        <v>2017</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row>
    <row r="662" spans="1:26" ht="55" customHeight="1" x14ac:dyDescent="0.15">
      <c r="A662" s="43" t="s">
        <v>1921</v>
      </c>
      <c r="B662" s="169"/>
      <c r="C662" s="170" t="s">
        <v>12</v>
      </c>
      <c r="D662" s="83" t="s">
        <v>2370</v>
      </c>
      <c r="E662" s="83" t="s">
        <v>2018</v>
      </c>
      <c r="F662" s="83" t="s">
        <v>2394</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row>
    <row r="663" spans="1:26" ht="55" customHeight="1" x14ac:dyDescent="0.15">
      <c r="A663" s="42" t="s">
        <v>1922</v>
      </c>
      <c r="B663" s="173"/>
      <c r="C663" s="174" t="s">
        <v>12</v>
      </c>
      <c r="D663" s="78" t="s">
        <v>2370</v>
      </c>
      <c r="E663" s="78" t="s">
        <v>2019</v>
      </c>
      <c r="F663" s="78" t="s">
        <v>2394</v>
      </c>
      <c r="G663" s="78" t="s">
        <v>426</v>
      </c>
      <c r="H663" s="175">
        <f>INVENTARIO[[#This Row],[Precio Final]]</f>
        <v>40</v>
      </c>
      <c r="I663" s="78">
        <v>0</v>
      </c>
      <c r="J663" s="78">
        <v>1</v>
      </c>
      <c r="K663" s="110">
        <f>SUMIFS(VENTAS[Cantidad],VENTAS[Código del producto Vendido],INVENTARIO[[#This Row],[Code]])</f>
        <v>0</v>
      </c>
      <c r="L663" s="120">
        <f>INVENTARIO[[#This Row],[Entradas]]-INVENTARIO[[#This Row],[Salidas]]</f>
        <v>1</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0</v>
      </c>
      <c r="Y663" s="42"/>
      <c r="Z663" s="20"/>
    </row>
    <row r="664" spans="1:26" ht="55" customHeight="1" x14ac:dyDescent="0.15">
      <c r="A664" s="43" t="s">
        <v>1923</v>
      </c>
      <c r="B664" s="169"/>
      <c r="C664" s="170" t="s">
        <v>12</v>
      </c>
      <c r="D664" s="83" t="s">
        <v>52</v>
      </c>
      <c r="E664" s="83" t="s">
        <v>2020</v>
      </c>
      <c r="F664" s="83" t="s">
        <v>2394</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row>
    <row r="665" spans="1:26" ht="55" customHeight="1" x14ac:dyDescent="0.15">
      <c r="A665" s="42" t="s">
        <v>1924</v>
      </c>
      <c r="B665" s="173"/>
      <c r="C665" s="174" t="s">
        <v>12</v>
      </c>
      <c r="D665" s="78" t="s">
        <v>52</v>
      </c>
      <c r="E665" s="78" t="s">
        <v>2099</v>
      </c>
      <c r="F665" s="78" t="s">
        <v>2394</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row>
    <row r="666" spans="1:26" ht="55" customHeight="1" x14ac:dyDescent="0.15">
      <c r="A666" s="43" t="s">
        <v>1925</v>
      </c>
      <c r="B666" s="169"/>
      <c r="C666" s="170" t="s">
        <v>12</v>
      </c>
      <c r="D666" s="83" t="s">
        <v>52</v>
      </c>
      <c r="E666" s="83" t="s">
        <v>1837</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row>
    <row r="667" spans="1:26" ht="55" customHeight="1" x14ac:dyDescent="0.15">
      <c r="A667" s="43" t="s">
        <v>1926</v>
      </c>
      <c r="B667" s="169"/>
      <c r="C667" s="170" t="s">
        <v>12</v>
      </c>
      <c r="D667" s="83" t="s">
        <v>52</v>
      </c>
      <c r="E667" s="83" t="s">
        <v>2414</v>
      </c>
      <c r="F667" s="83" t="s">
        <v>697</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row>
    <row r="668" spans="1:26" ht="55" customHeight="1" x14ac:dyDescent="0.15">
      <c r="A668" s="42" t="s">
        <v>1927</v>
      </c>
      <c r="B668" s="173"/>
      <c r="C668" s="174" t="s">
        <v>12</v>
      </c>
      <c r="D668" s="78" t="s">
        <v>52</v>
      </c>
      <c r="E668" s="78" t="s">
        <v>2022</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row>
    <row r="669" spans="1:26" ht="55" customHeight="1" x14ac:dyDescent="0.15">
      <c r="A669" s="43" t="s">
        <v>1928</v>
      </c>
      <c r="B669" s="169"/>
      <c r="C669" s="170" t="s">
        <v>12</v>
      </c>
      <c r="D669" s="83" t="s">
        <v>52</v>
      </c>
      <c r="E669" s="83" t="s">
        <v>2023</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row>
    <row r="670" spans="1:26" ht="55" customHeight="1" x14ac:dyDescent="0.15">
      <c r="A670" s="42" t="s">
        <v>1929</v>
      </c>
      <c r="B670" s="173"/>
      <c r="C670" s="174" t="s">
        <v>12</v>
      </c>
      <c r="D670" s="78" t="s">
        <v>52</v>
      </c>
      <c r="E670" s="78" t="s">
        <v>2023</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row>
    <row r="671" spans="1:26" ht="55" customHeight="1" x14ac:dyDescent="0.15">
      <c r="A671" s="43" t="s">
        <v>2026</v>
      </c>
      <c r="B671" s="169"/>
      <c r="C671" s="170" t="s">
        <v>12</v>
      </c>
      <c r="D671" s="83" t="s">
        <v>52</v>
      </c>
      <c r="E671" s="83" t="s">
        <v>2024</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row>
    <row r="672" spans="1:26" ht="55" customHeight="1" x14ac:dyDescent="0.15">
      <c r="A672" s="42" t="s">
        <v>2027</v>
      </c>
      <c r="B672" s="173"/>
      <c r="C672" s="174" t="s">
        <v>12</v>
      </c>
      <c r="D672" s="78" t="s">
        <v>52</v>
      </c>
      <c r="E672" s="78" t="s">
        <v>2024</v>
      </c>
      <c r="F672" s="78" t="s">
        <v>698</v>
      </c>
      <c r="G672" s="78" t="s">
        <v>164</v>
      </c>
      <c r="H672" s="175">
        <f>INVENTARIO[[#This Row],[Precio Final]]</f>
        <v>25</v>
      </c>
      <c r="I672" s="78">
        <v>0</v>
      </c>
      <c r="J672" s="78">
        <v>2</v>
      </c>
      <c r="K672" s="110">
        <f>SUMIFS(VENTAS[Cantidad],VENTAS[Código del producto Vendido],INVENTARIO[[#This Row],[Code]])</f>
        <v>1</v>
      </c>
      <c r="L672" s="120">
        <f>INVENTARIO[[#This Row],[Entradas]]-INVENTARIO[[#This Row],[Salidas]]</f>
        <v>1</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8.629999999999999</v>
      </c>
      <c r="Y672" s="42"/>
      <c r="Z672" s="20"/>
    </row>
    <row r="673" spans="1:26" ht="55" customHeight="1" x14ac:dyDescent="0.15">
      <c r="A673" s="43" t="s">
        <v>2028</v>
      </c>
      <c r="B673" s="169"/>
      <c r="C673" s="170" t="s">
        <v>12</v>
      </c>
      <c r="D673" s="83" t="s">
        <v>52</v>
      </c>
      <c r="E673" s="83" t="s">
        <v>2025</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row>
    <row r="674" spans="1:26" ht="55" customHeight="1" x14ac:dyDescent="0.15">
      <c r="A674" s="42" t="s">
        <v>2029</v>
      </c>
      <c r="B674" s="173"/>
      <c r="C674" s="174" t="s">
        <v>12</v>
      </c>
      <c r="D674" s="78" t="s">
        <v>52</v>
      </c>
      <c r="E674" s="78" t="s">
        <v>2025</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row>
    <row r="675" spans="1:26" ht="55" customHeight="1" x14ac:dyDescent="0.15">
      <c r="A675" s="43" t="s">
        <v>2030</v>
      </c>
      <c r="B675" s="169"/>
      <c r="C675" s="170" t="s">
        <v>12</v>
      </c>
      <c r="D675" s="83" t="s">
        <v>52</v>
      </c>
      <c r="E675" s="83" t="s">
        <v>2245</v>
      </c>
      <c r="F675" s="83" t="s">
        <v>692</v>
      </c>
      <c r="G675" s="83" t="s">
        <v>164</v>
      </c>
      <c r="H675" s="171">
        <f>INVENTARIO[[#This Row],[Precio Final]]</f>
        <v>18</v>
      </c>
      <c r="I675" s="83">
        <v>3</v>
      </c>
      <c r="J675" s="83">
        <v>2</v>
      </c>
      <c r="K675" s="112">
        <f>SUMIFS(VENTAS[Cantidad],VENTAS[Código del producto Vendido],INVENTARIO[[#This Row],[Code]])</f>
        <v>0</v>
      </c>
      <c r="L675" s="121">
        <f>INVENTARIO[[#This Row],[Entradas]]-INVENTARIO[[#This Row],[Salidas]]</f>
        <v>2</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row>
    <row r="676" spans="1:26" ht="55" customHeight="1" x14ac:dyDescent="0.15">
      <c r="A676" s="42" t="s">
        <v>2031</v>
      </c>
      <c r="B676" s="173"/>
      <c r="C676" s="174" t="s">
        <v>12</v>
      </c>
      <c r="D676" s="78" t="s">
        <v>52</v>
      </c>
      <c r="E676" s="78" t="s">
        <v>2033</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row>
    <row r="677" spans="1:26" ht="55" customHeight="1" x14ac:dyDescent="0.15">
      <c r="A677" s="43" t="s">
        <v>2032</v>
      </c>
      <c r="B677" s="169"/>
      <c r="C677" s="170" t="s">
        <v>12</v>
      </c>
      <c r="D677" s="83" t="s">
        <v>52</v>
      </c>
      <c r="E677" s="83" t="s">
        <v>2033</v>
      </c>
      <c r="F677" s="83" t="s">
        <v>695</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row>
    <row r="678" spans="1:26" ht="55" customHeight="1" x14ac:dyDescent="0.15">
      <c r="A678" s="42" t="s">
        <v>2034</v>
      </c>
      <c r="B678" s="173"/>
      <c r="C678" s="174" t="s">
        <v>12</v>
      </c>
      <c r="D678" s="78" t="s">
        <v>52</v>
      </c>
      <c r="E678" s="78" t="s">
        <v>2038</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row>
    <row r="679" spans="1:26" ht="55" customHeight="1" x14ac:dyDescent="0.15">
      <c r="A679" s="43" t="s">
        <v>2035</v>
      </c>
      <c r="B679" s="169"/>
      <c r="C679" s="170" t="s">
        <v>12</v>
      </c>
      <c r="D679" s="83" t="s">
        <v>52</v>
      </c>
      <c r="E679" s="83" t="s">
        <v>2039</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row>
    <row r="680" spans="1:26" ht="55" customHeight="1" x14ac:dyDescent="0.15">
      <c r="A680" s="42" t="s">
        <v>2036</v>
      </c>
      <c r="B680" s="173"/>
      <c r="C680" s="174" t="s">
        <v>12</v>
      </c>
      <c r="D680" s="78" t="s">
        <v>52</v>
      </c>
      <c r="E680" s="78" t="s">
        <v>2040</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row>
    <row r="681" spans="1:26" ht="55" customHeight="1" x14ac:dyDescent="0.15">
      <c r="A681" s="43" t="s">
        <v>2037</v>
      </c>
      <c r="B681" s="169"/>
      <c r="C681" s="170" t="s">
        <v>12</v>
      </c>
      <c r="D681" s="83" t="s">
        <v>52</v>
      </c>
      <c r="E681" s="83" t="s">
        <v>2372</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row>
    <row r="682" spans="1:26" ht="55" customHeight="1" x14ac:dyDescent="0.15">
      <c r="A682" s="42" t="s">
        <v>2042</v>
      </c>
      <c r="B682" s="173"/>
      <c r="C682" s="174" t="s">
        <v>12</v>
      </c>
      <c r="D682" s="78" t="s">
        <v>52</v>
      </c>
      <c r="E682" s="78" t="s">
        <v>2041</v>
      </c>
      <c r="F682" s="78" t="s">
        <v>697</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row>
    <row r="683" spans="1:26" ht="55" customHeight="1" x14ac:dyDescent="0.15">
      <c r="A683" s="43" t="s">
        <v>2043</v>
      </c>
      <c r="B683" s="169"/>
      <c r="C683" s="170" t="s">
        <v>12</v>
      </c>
      <c r="D683" s="83" t="s">
        <v>52</v>
      </c>
      <c r="E683" s="83" t="s">
        <v>2041</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row>
    <row r="684" spans="1:26" ht="55" customHeight="1" x14ac:dyDescent="0.15">
      <c r="A684" s="42" t="s">
        <v>2044</v>
      </c>
      <c r="B684" s="173"/>
      <c r="C684" s="174" t="s">
        <v>12</v>
      </c>
      <c r="D684" s="78" t="s">
        <v>52</v>
      </c>
      <c r="E684" s="78" t="s">
        <v>2041</v>
      </c>
      <c r="F684" s="78" t="s">
        <v>695</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row>
    <row r="685" spans="1:26" ht="55" customHeight="1" x14ac:dyDescent="0.15">
      <c r="A685" s="43" t="s">
        <v>2045</v>
      </c>
      <c r="B685" s="169"/>
      <c r="C685" s="170" t="s">
        <v>12</v>
      </c>
      <c r="D685" s="83" t="s">
        <v>50</v>
      </c>
      <c r="E685" s="83" t="s">
        <v>2407</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row>
    <row r="686" spans="1:26" ht="55" customHeight="1" x14ac:dyDescent="0.15">
      <c r="A686" s="42" t="s">
        <v>2046</v>
      </c>
      <c r="B686" s="173"/>
      <c r="C686" s="174" t="s">
        <v>12</v>
      </c>
      <c r="D686" s="78" t="s">
        <v>50</v>
      </c>
      <c r="E686" s="78" t="s">
        <v>2407</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row>
    <row r="687" spans="1:26" ht="55" customHeight="1" x14ac:dyDescent="0.15">
      <c r="A687" s="43" t="s">
        <v>2047</v>
      </c>
      <c r="B687" s="169"/>
      <c r="C687" s="170" t="s">
        <v>12</v>
      </c>
      <c r="D687" s="83" t="s">
        <v>2397</v>
      </c>
      <c r="E687" s="83" t="s">
        <v>2088</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row>
    <row r="688" spans="1:26" ht="55" customHeight="1" x14ac:dyDescent="0.15">
      <c r="A688" s="42" t="s">
        <v>2048</v>
      </c>
      <c r="B688" s="173"/>
      <c r="C688" s="174" t="s">
        <v>12</v>
      </c>
      <c r="D688" s="78" t="s">
        <v>2397</v>
      </c>
      <c r="E688" s="78" t="s">
        <v>2088</v>
      </c>
      <c r="F688" s="78" t="s">
        <v>2392</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row>
    <row r="689" spans="1:26" ht="55" customHeight="1" x14ac:dyDescent="0.15">
      <c r="A689" s="43" t="s">
        <v>2049</v>
      </c>
      <c r="B689" s="169"/>
      <c r="C689" s="170" t="s">
        <v>12</v>
      </c>
      <c r="D689" s="83" t="s">
        <v>192</v>
      </c>
      <c r="E689" s="83" t="s">
        <v>2408</v>
      </c>
      <c r="F689" s="83" t="s">
        <v>2392</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row>
    <row r="690" spans="1:26" ht="55" customHeight="1" x14ac:dyDescent="0.15">
      <c r="A690" s="42" t="s">
        <v>2050</v>
      </c>
      <c r="B690" s="173"/>
      <c r="C690" s="174" t="s">
        <v>12</v>
      </c>
      <c r="D690" s="78" t="s">
        <v>192</v>
      </c>
      <c r="E690" s="78" t="s">
        <v>2089</v>
      </c>
      <c r="F690" s="78"/>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row>
    <row r="691" spans="1:26" ht="55" customHeight="1" x14ac:dyDescent="0.15">
      <c r="A691" s="43"/>
      <c r="B691" s="169"/>
      <c r="C691" s="170"/>
      <c r="D691" s="83"/>
      <c r="E691" s="83"/>
      <c r="F691" s="83"/>
      <c r="G691" s="83"/>
      <c r="H691" s="171"/>
      <c r="I691" s="83"/>
      <c r="J691" s="83"/>
      <c r="K691" s="112"/>
      <c r="L691" s="121"/>
      <c r="M691" s="171">
        <f>INVENTARIO[[#This Row],[Precio Final]]*10%</f>
        <v>0</v>
      </c>
      <c r="N691" s="43"/>
      <c r="O691" s="43"/>
      <c r="P691" s="43"/>
      <c r="Q691" s="112"/>
      <c r="R691" s="43"/>
      <c r="S691" s="177"/>
      <c r="T691" s="168">
        <f>INVENTARIO[[#This Row],[Costo Unitario (USD)]]+INVENTARIO[[#This Row],[Costo Envío (USD)]]</f>
        <v>0</v>
      </c>
      <c r="U691" s="168">
        <f>INVENTARIO[[#This Row],[Costo total]]*1.5</f>
        <v>0</v>
      </c>
      <c r="V691" s="43"/>
      <c r="W691" s="43">
        <f>INVENTARIO[[#This Row],[Precio Final]]-INVENTARIO[[#This Row],[Costo total]]</f>
        <v>0</v>
      </c>
      <c r="X691" s="172">
        <f>INVENTARIO[[#This Row],[Ganancia Unitaria]]*INVENTARIO[[#This Row],[Salidas]]</f>
        <v>0</v>
      </c>
      <c r="Y691" s="43"/>
      <c r="Z691" s="43"/>
    </row>
    <row r="692" spans="1:26" ht="55" customHeight="1" x14ac:dyDescent="0.15">
      <c r="A692" s="42" t="s">
        <v>2052</v>
      </c>
      <c r="B692" s="173"/>
      <c r="C692" s="174" t="s">
        <v>12</v>
      </c>
      <c r="D692" s="78" t="s">
        <v>52</v>
      </c>
      <c r="E692" s="78" t="s">
        <v>2090</v>
      </c>
      <c r="F692" s="78" t="s">
        <v>695</v>
      </c>
      <c r="G692" s="78" t="s">
        <v>164</v>
      </c>
      <c r="H692" s="175">
        <f>INVENTARIO[[#This Row],[Precio Final]]</f>
        <v>25</v>
      </c>
      <c r="I692" s="78">
        <v>3</v>
      </c>
      <c r="J692" s="78">
        <v>1</v>
      </c>
      <c r="K692" s="110">
        <f>SUMIFS(VENTAS[Cantidad],VENTAS[Código del producto Vendido],INVENTARIO[[#This Row],[Code]])</f>
        <v>0</v>
      </c>
      <c r="L692" s="120">
        <f>INVENTARIO[[#This Row],[Entradas]]-INVENTARIO[[#This Row],[Salidas]]</f>
        <v>1</v>
      </c>
      <c r="M692" s="175">
        <f>INVENTARIO[[#This Row],[Precio Final]]*10%</f>
        <v>2.5</v>
      </c>
      <c r="N692" s="42">
        <v>0</v>
      </c>
      <c r="O692" s="42">
        <v>15.5</v>
      </c>
      <c r="P692" s="42">
        <v>9</v>
      </c>
      <c r="Q692" s="110"/>
      <c r="R692" s="42"/>
      <c r="S692" s="178">
        <v>2</v>
      </c>
      <c r="T692" s="42">
        <f>INVENTARIO[[#This Row],[Costo Unitario (USD)]]+INVENTARIO[[#This Row],[Costo Envío (USD)]]</f>
        <v>11</v>
      </c>
      <c r="U692" s="42">
        <f>INVENTARIO[[#This Row],[Costo total]]*1.5</f>
        <v>16.5</v>
      </c>
      <c r="V692" s="42">
        <v>25</v>
      </c>
      <c r="W692" s="42">
        <f>INVENTARIO[[#This Row],[Precio Final]]-INVENTARIO[[#This Row],[Costo total]]</f>
        <v>14</v>
      </c>
      <c r="X692" s="176">
        <f>INVENTARIO[[#This Row],[Ganancia Unitaria]]*INVENTARIO[[#This Row],[Salidas]]</f>
        <v>0</v>
      </c>
      <c r="Y692" s="42"/>
      <c r="Z692" s="20"/>
    </row>
    <row r="693" spans="1:26" ht="55" customHeight="1" x14ac:dyDescent="0.15">
      <c r="A693" s="43" t="s">
        <v>2053</v>
      </c>
      <c r="B693" s="169"/>
      <c r="C693" s="170" t="s">
        <v>12</v>
      </c>
      <c r="D693" s="83" t="s">
        <v>253</v>
      </c>
      <c r="E693" s="83" t="s">
        <v>2440</v>
      </c>
      <c r="F693" s="83" t="s">
        <v>2439</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7">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row>
    <row r="694" spans="1:26" ht="55" customHeight="1" x14ac:dyDescent="0.15">
      <c r="A694" s="42" t="s">
        <v>2368</v>
      </c>
      <c r="B694" s="173"/>
      <c r="C694" s="174"/>
      <c r="D694" s="78" t="s">
        <v>53</v>
      </c>
      <c r="E694" s="78" t="s">
        <v>2243</v>
      </c>
      <c r="F694" s="78" t="s">
        <v>695</v>
      </c>
      <c r="G694" s="78" t="s">
        <v>1955</v>
      </c>
      <c r="H694" s="175"/>
      <c r="I694" s="78"/>
      <c r="J694" s="78"/>
      <c r="K694" s="110"/>
      <c r="L694" s="120"/>
      <c r="M694" s="175">
        <f>INVENTARIO[[#This Row],[Precio Final]]*10%</f>
        <v>0</v>
      </c>
      <c r="N694" s="42"/>
      <c r="O694" s="42"/>
      <c r="P694" s="42"/>
      <c r="Q694" s="110"/>
      <c r="R694" s="42"/>
      <c r="S694" s="178"/>
      <c r="T694" s="42">
        <f>INVENTARIO[[#This Row],[Costo Unitario (USD)]]+INVENTARIO[[#This Row],[Costo Envío (USD)]]</f>
        <v>0</v>
      </c>
      <c r="U694" s="42">
        <f>INVENTARIO[[#This Row],[Costo total]]*1.5</f>
        <v>0</v>
      </c>
      <c r="V694" s="42"/>
      <c r="W694" s="42">
        <f>INVENTARIO[[#This Row],[Precio Final]]-INVENTARIO[[#This Row],[Costo total]]</f>
        <v>0</v>
      </c>
      <c r="X694" s="176">
        <f>INVENTARIO[[#This Row],[Ganancia Unitaria]]*INVENTARIO[[#This Row],[Salidas]]</f>
        <v>0</v>
      </c>
      <c r="Y694" s="42"/>
      <c r="Z694" s="20"/>
    </row>
    <row r="695" spans="1:26" ht="55" customHeight="1" x14ac:dyDescent="0.15">
      <c r="A695" s="43" t="s">
        <v>2054</v>
      </c>
      <c r="B695" s="169"/>
      <c r="C695" s="170" t="s">
        <v>12</v>
      </c>
      <c r="D695" s="83" t="s">
        <v>253</v>
      </c>
      <c r="E695" s="83" t="s">
        <v>2100</v>
      </c>
      <c r="F695" s="83" t="s">
        <v>2392</v>
      </c>
      <c r="G695" s="83" t="s">
        <v>426</v>
      </c>
      <c r="H695" s="171">
        <f>INVENTARIO[[#This Row],[Precio Final]]</f>
        <v>12</v>
      </c>
      <c r="I695" s="83">
        <v>0</v>
      </c>
      <c r="J695" s="83">
        <v>1</v>
      </c>
      <c r="K695" s="112">
        <f>SUMIFS(VENTAS[Cantidad],VENTAS[Código del producto Vendido],INVENTARIO[[#This Row],[Code]])</f>
        <v>0</v>
      </c>
      <c r="L695" s="121">
        <f>INVENTARIO[[#This Row],[Entradas]]-INVENTARIO[[#This Row],[Salidas]]</f>
        <v>1</v>
      </c>
      <c r="M695" s="171">
        <f>INVENTARIO[[#This Row],[Precio Final]]*10%</f>
        <v>1.2000000000000002</v>
      </c>
      <c r="N695" s="43">
        <v>0</v>
      </c>
      <c r="O695" s="43">
        <v>0</v>
      </c>
      <c r="P695" s="43">
        <v>5</v>
      </c>
      <c r="Q695" s="112"/>
      <c r="R695" s="43"/>
      <c r="S695" s="177">
        <v>2</v>
      </c>
      <c r="T695" s="168">
        <f>INVENTARIO[[#This Row],[Costo Unitario (USD)]]+INVENTARIO[[#This Row],[Costo Envío (USD)]]</f>
        <v>7</v>
      </c>
      <c r="U695" s="168">
        <f>INVENTARIO[[#This Row],[Costo total]]*1.5</f>
        <v>10.5</v>
      </c>
      <c r="V695" s="43">
        <v>12</v>
      </c>
      <c r="W695" s="43">
        <f>INVENTARIO[[#This Row],[Precio Final]]-INVENTARIO[[#This Row],[Costo total]]</f>
        <v>5</v>
      </c>
      <c r="X695" s="172">
        <f>INVENTARIO[[#This Row],[Ganancia Unitaria]]*INVENTARIO[[#This Row],[Salidas]]</f>
        <v>0</v>
      </c>
      <c r="Y695" s="43"/>
      <c r="Z695" s="43"/>
    </row>
    <row r="696" spans="1:26" ht="55" customHeight="1" x14ac:dyDescent="0.15">
      <c r="A696" s="42" t="s">
        <v>2055</v>
      </c>
      <c r="B696" s="173"/>
      <c r="C696" s="174" t="s">
        <v>12</v>
      </c>
      <c r="D696" s="78" t="s">
        <v>253</v>
      </c>
      <c r="E696" s="78" t="s">
        <v>2101</v>
      </c>
      <c r="F696" s="78" t="s">
        <v>695</v>
      </c>
      <c r="G696" s="78" t="s">
        <v>164</v>
      </c>
      <c r="H696" s="175">
        <f>INVENTARIO[[#This Row],[Precio Final]]</f>
        <v>3</v>
      </c>
      <c r="I696" s="78">
        <v>0</v>
      </c>
      <c r="J696" s="78">
        <v>2</v>
      </c>
      <c r="K696" s="110">
        <f>SUMIFS(VENTAS[Cantidad],VENTAS[Código del producto Vendido],INVENTARIO[[#This Row],[Code]])</f>
        <v>0</v>
      </c>
      <c r="L696" s="120">
        <f>INVENTARIO[[#This Row],[Entradas]]-INVENTARIO[[#This Row],[Salidas]]</f>
        <v>2</v>
      </c>
      <c r="M696" s="175">
        <f>INVENTARIO[[#This Row],[Precio Final]]*10%</f>
        <v>0.30000000000000004</v>
      </c>
      <c r="N696" s="42">
        <v>0</v>
      </c>
      <c r="O696" s="42">
        <v>0</v>
      </c>
      <c r="P696" s="42">
        <v>1.3</v>
      </c>
      <c r="Q696" s="110"/>
      <c r="R696" s="42"/>
      <c r="S696" s="178">
        <v>0.5</v>
      </c>
      <c r="T696" s="42">
        <f>INVENTARIO[[#This Row],[Costo Unitario (USD)]]+INVENTARIO[[#This Row],[Costo Envío (USD)]]</f>
        <v>1.8</v>
      </c>
      <c r="U696" s="42">
        <f>INVENTARIO[[#This Row],[Costo total]]*1.5</f>
        <v>2.7</v>
      </c>
      <c r="V696" s="42">
        <v>3</v>
      </c>
      <c r="W696" s="42">
        <f>INVENTARIO[[#This Row],[Precio Final]]-INVENTARIO[[#This Row],[Costo total]]</f>
        <v>1.2</v>
      </c>
      <c r="X696" s="176">
        <f>INVENTARIO[[#This Row],[Ganancia Unitaria]]*INVENTARIO[[#This Row],[Salidas]]</f>
        <v>0</v>
      </c>
      <c r="Y696" s="42"/>
      <c r="Z696" s="20"/>
    </row>
    <row r="697" spans="1:26" ht="55" customHeight="1" x14ac:dyDescent="0.15">
      <c r="A697" s="43" t="s">
        <v>2056</v>
      </c>
      <c r="B697" s="169"/>
      <c r="C697" s="170" t="s">
        <v>12</v>
      </c>
      <c r="D697" s="83" t="s">
        <v>2397</v>
      </c>
      <c r="E697" s="83" t="s">
        <v>2102</v>
      </c>
      <c r="F697" s="83" t="s">
        <v>695</v>
      </c>
      <c r="G697" s="83" t="s">
        <v>426</v>
      </c>
      <c r="H697" s="171">
        <f>INVENTARIO[[#This Row],[Precio Final]]</f>
        <v>19</v>
      </c>
      <c r="I697" s="83">
        <v>0</v>
      </c>
      <c r="J697" s="83">
        <v>1</v>
      </c>
      <c r="K697" s="112">
        <f>SUMIFS(VENTAS[Cantidad],VENTAS[Código del producto Vendido],INVENTARIO[[#This Row],[Code]])</f>
        <v>0</v>
      </c>
      <c r="L697" s="121">
        <f>INVENTARIO[[#This Row],[Entradas]]-INVENTARIO[[#This Row],[Salidas]]</f>
        <v>1</v>
      </c>
      <c r="M697" s="171">
        <f>INVENTARIO[[#This Row],[Precio Final]]*10%</f>
        <v>1.9000000000000001</v>
      </c>
      <c r="N697" s="43">
        <v>0</v>
      </c>
      <c r="O697" s="43">
        <v>0</v>
      </c>
      <c r="P697" s="43">
        <v>9</v>
      </c>
      <c r="Q697" s="112"/>
      <c r="R697" s="43"/>
      <c r="S697" s="177">
        <v>2</v>
      </c>
      <c r="T697" s="168">
        <f>INVENTARIO[[#This Row],[Costo Unitario (USD)]]+INVENTARIO[[#This Row],[Costo Envío (USD)]]</f>
        <v>11</v>
      </c>
      <c r="U697" s="168">
        <f>INVENTARIO[[#This Row],[Costo total]]*1.5</f>
        <v>16.5</v>
      </c>
      <c r="V697" s="43">
        <v>19</v>
      </c>
      <c r="W697" s="43">
        <f>INVENTARIO[[#This Row],[Precio Final]]-INVENTARIO[[#This Row],[Costo total]]</f>
        <v>8</v>
      </c>
      <c r="X697" s="172">
        <f>INVENTARIO[[#This Row],[Ganancia Unitaria]]*INVENTARIO[[#This Row],[Salidas]]</f>
        <v>0</v>
      </c>
      <c r="Y697" s="43"/>
      <c r="Z697" s="43"/>
    </row>
    <row r="698" spans="1:26" ht="55" customHeight="1" x14ac:dyDescent="0.15">
      <c r="A698" s="42" t="s">
        <v>2057</v>
      </c>
      <c r="B698" s="173"/>
      <c r="C698" s="174" t="s">
        <v>12</v>
      </c>
      <c r="D698" s="78" t="s">
        <v>2397</v>
      </c>
      <c r="E698" s="78" t="s">
        <v>2103</v>
      </c>
      <c r="F698" s="78" t="s">
        <v>695</v>
      </c>
      <c r="G698" s="78" t="s">
        <v>1955</v>
      </c>
      <c r="H698" s="175">
        <f>INVENTARIO[[#This Row],[Precio Final]]</f>
        <v>18</v>
      </c>
      <c r="I698" s="78">
        <v>0</v>
      </c>
      <c r="J698" s="78">
        <v>1</v>
      </c>
      <c r="K698" s="110">
        <f>SUMIFS(VENTAS[Cantidad],VENTAS[Código del producto Vendido],INVENTARIO[[#This Row],[Code]])</f>
        <v>1</v>
      </c>
      <c r="L698" s="120">
        <f>INVENTARIO[[#This Row],[Entradas]]-INVENTARIO[[#This Row],[Salidas]]</f>
        <v>0</v>
      </c>
      <c r="M698" s="175">
        <f>INVENTARIO[[#This Row],[Precio Final]]*10%</f>
        <v>1.8</v>
      </c>
      <c r="N698" s="42">
        <v>0</v>
      </c>
      <c r="O698" s="42">
        <v>0</v>
      </c>
      <c r="P698" s="42">
        <v>9.32</v>
      </c>
      <c r="Q698" s="110"/>
      <c r="R698" s="42"/>
      <c r="S698" s="178">
        <v>2</v>
      </c>
      <c r="T698" s="42">
        <f>INVENTARIO[[#This Row],[Costo Unitario (USD)]]+INVENTARIO[[#This Row],[Costo Envío (USD)]]</f>
        <v>11.32</v>
      </c>
      <c r="U698" s="42">
        <f>INVENTARIO[[#This Row],[Costo total]]*1.5</f>
        <v>16.98</v>
      </c>
      <c r="V698" s="42">
        <v>18</v>
      </c>
      <c r="W698" s="42">
        <f>INVENTARIO[[#This Row],[Precio Final]]-INVENTARIO[[#This Row],[Costo total]]</f>
        <v>6.68</v>
      </c>
      <c r="X698" s="176">
        <f>INVENTARIO[[#This Row],[Ganancia Unitaria]]*INVENTARIO[[#This Row],[Salidas]]</f>
        <v>6.68</v>
      </c>
      <c r="Y698" s="42"/>
      <c r="Z698" s="20"/>
    </row>
    <row r="699" spans="1:26" ht="55" customHeight="1" x14ac:dyDescent="0.15">
      <c r="A699" s="43" t="s">
        <v>2058</v>
      </c>
      <c r="B699" s="169"/>
      <c r="C699" s="170" t="s">
        <v>12</v>
      </c>
      <c r="D699" s="83" t="s">
        <v>2397</v>
      </c>
      <c r="E699" s="83" t="s">
        <v>2104</v>
      </c>
      <c r="F699" s="83" t="s">
        <v>697</v>
      </c>
      <c r="G699" s="83" t="s">
        <v>1955</v>
      </c>
      <c r="H699" s="171">
        <f>INVENTARIO[[#This Row],[Precio Final]]</f>
        <v>20</v>
      </c>
      <c r="I699" s="83">
        <v>0</v>
      </c>
      <c r="J699" s="83">
        <v>0</v>
      </c>
      <c r="K699" s="112">
        <f>SUMIFS(VENTAS[Cantidad],VENTAS[Código del producto Vendido],INVENTARIO[[#This Row],[Code]])</f>
        <v>0</v>
      </c>
      <c r="L699" s="121">
        <f>INVENTARIO[[#This Row],[Entradas]]-INVENTARIO[[#This Row],[Salidas]]</f>
        <v>0</v>
      </c>
      <c r="M699" s="171">
        <f>INVENTARIO[[#This Row],[Precio Final]]*10%</f>
        <v>2</v>
      </c>
      <c r="N699" s="43">
        <v>0</v>
      </c>
      <c r="O699" s="43">
        <v>0</v>
      </c>
      <c r="P699" s="43">
        <v>12</v>
      </c>
      <c r="Q699" s="112"/>
      <c r="R699" s="43"/>
      <c r="S699" s="177">
        <v>2</v>
      </c>
      <c r="T699" s="168">
        <f>INVENTARIO[[#This Row],[Costo Unitario (USD)]]+INVENTARIO[[#This Row],[Costo Envío (USD)]]</f>
        <v>14</v>
      </c>
      <c r="U699" s="168">
        <f>INVENTARIO[[#This Row],[Costo total]]*1.5</f>
        <v>21</v>
      </c>
      <c r="V699" s="43">
        <v>20</v>
      </c>
      <c r="W699" s="43">
        <f>INVENTARIO[[#This Row],[Precio Final]]-INVENTARIO[[#This Row],[Costo total]]</f>
        <v>6</v>
      </c>
      <c r="X699" s="172">
        <f>INVENTARIO[[#This Row],[Ganancia Unitaria]]*INVENTARIO[[#This Row],[Salidas]]</f>
        <v>0</v>
      </c>
      <c r="Y699" s="43"/>
      <c r="Z699" s="43"/>
    </row>
    <row r="700" spans="1:26" ht="55" customHeight="1" x14ac:dyDescent="0.15">
      <c r="A700" s="42" t="s">
        <v>2059</v>
      </c>
      <c r="B700" s="173"/>
      <c r="C700" s="174" t="s">
        <v>12</v>
      </c>
      <c r="D700" s="78" t="s">
        <v>2397</v>
      </c>
      <c r="E700" s="78" t="s">
        <v>2103</v>
      </c>
      <c r="F700" s="78" t="s">
        <v>692</v>
      </c>
      <c r="G700" s="78" t="s">
        <v>1955</v>
      </c>
      <c r="H700" s="175">
        <f>INVENTARIO[[#This Row],[Precio Final]]</f>
        <v>18</v>
      </c>
      <c r="I700" s="78">
        <v>0</v>
      </c>
      <c r="J700" s="78">
        <v>1</v>
      </c>
      <c r="K700" s="110">
        <f>SUMIFS(VENTAS[Cantidad],VENTAS[Código del producto Vendido],INVENTARIO[[#This Row],[Code]])</f>
        <v>1</v>
      </c>
      <c r="L700" s="120">
        <f>INVENTARIO[[#This Row],[Entradas]]-INVENTARIO[[#This Row],[Salidas]]</f>
        <v>0</v>
      </c>
      <c r="M700" s="175">
        <f>INVENTARIO[[#This Row],[Precio Final]]*10%</f>
        <v>1.8</v>
      </c>
      <c r="N700" s="42">
        <v>0</v>
      </c>
      <c r="O700" s="42">
        <v>0</v>
      </c>
      <c r="P700" s="42">
        <v>9.32</v>
      </c>
      <c r="Q700" s="110"/>
      <c r="R700" s="42"/>
      <c r="S700" s="178">
        <v>2</v>
      </c>
      <c r="T700" s="42">
        <f>INVENTARIO[[#This Row],[Costo Unitario (USD)]]+INVENTARIO[[#This Row],[Costo Envío (USD)]]</f>
        <v>11.32</v>
      </c>
      <c r="U700" s="42">
        <f>INVENTARIO[[#This Row],[Costo total]]*1.5</f>
        <v>16.98</v>
      </c>
      <c r="V700" s="42">
        <v>18</v>
      </c>
      <c r="W700" s="42">
        <f>INVENTARIO[[#This Row],[Precio Final]]-INVENTARIO[[#This Row],[Costo total]]</f>
        <v>6.68</v>
      </c>
      <c r="X700" s="176">
        <f>INVENTARIO[[#This Row],[Ganancia Unitaria]]*INVENTARIO[[#This Row],[Salidas]]</f>
        <v>6.68</v>
      </c>
      <c r="Y700" s="42"/>
      <c r="Z700" s="20"/>
    </row>
    <row r="701" spans="1:26" ht="55" customHeight="1" x14ac:dyDescent="0.15">
      <c r="A701" s="43" t="s">
        <v>2060</v>
      </c>
      <c r="B701" s="169"/>
      <c r="C701" s="170" t="s">
        <v>12</v>
      </c>
      <c r="D701" s="83" t="s">
        <v>52</v>
      </c>
      <c r="E701" s="83" t="s">
        <v>2103</v>
      </c>
      <c r="F701" s="83" t="s">
        <v>697</v>
      </c>
      <c r="G701" s="83" t="s">
        <v>426</v>
      </c>
      <c r="H701" s="171">
        <f>INVENTARIO[[#This Row],[Precio Final]]</f>
        <v>18</v>
      </c>
      <c r="I701" s="83">
        <v>0</v>
      </c>
      <c r="J701" s="83">
        <v>1</v>
      </c>
      <c r="K701" s="112">
        <f>SUMIFS(VENTAS[Cantidad],VENTAS[Código del producto Vendido],INVENTARIO[[#This Row],[Code]])</f>
        <v>0</v>
      </c>
      <c r="L701" s="121">
        <f>INVENTARIO[[#This Row],[Entradas]]-INVENTARIO[[#This Row],[Salidas]]</f>
        <v>1</v>
      </c>
      <c r="M701" s="171">
        <f>INVENTARIO[[#This Row],[Precio Final]]*10%</f>
        <v>1.8</v>
      </c>
      <c r="N701" s="43">
        <v>0</v>
      </c>
      <c r="O701" s="43">
        <v>0</v>
      </c>
      <c r="P701" s="43">
        <v>9.32</v>
      </c>
      <c r="Q701" s="112"/>
      <c r="R701" s="43"/>
      <c r="S701" s="177">
        <v>2</v>
      </c>
      <c r="T701" s="168">
        <f>INVENTARIO[[#This Row],[Costo Unitario (USD)]]+INVENTARIO[[#This Row],[Costo Envío (USD)]]</f>
        <v>11.32</v>
      </c>
      <c r="U701" s="168">
        <f>INVENTARIO[[#This Row],[Costo total]]*1.5</f>
        <v>16.98</v>
      </c>
      <c r="V701" s="43">
        <v>18</v>
      </c>
      <c r="W701" s="43">
        <f>INVENTARIO[[#This Row],[Precio Final]]-INVENTARIO[[#This Row],[Costo total]]</f>
        <v>6.68</v>
      </c>
      <c r="X701" s="172">
        <f>INVENTARIO[[#This Row],[Ganancia Unitaria]]*INVENTARIO[[#This Row],[Salidas]]</f>
        <v>0</v>
      </c>
      <c r="Y701" s="43"/>
      <c r="Z701" s="43"/>
    </row>
    <row r="702" spans="1:26" ht="55" customHeight="1" x14ac:dyDescent="0.15">
      <c r="A702" s="42" t="s">
        <v>2061</v>
      </c>
      <c r="B702" s="173"/>
      <c r="C702" s="174" t="s">
        <v>12</v>
      </c>
      <c r="D702" s="78" t="s">
        <v>52</v>
      </c>
      <c r="E702" s="78" t="s">
        <v>2105</v>
      </c>
      <c r="F702" s="78" t="s">
        <v>695</v>
      </c>
      <c r="G702" s="78" t="s">
        <v>1955</v>
      </c>
      <c r="H702" s="175">
        <f>INVENTARIO[[#This Row],[Precio Final]]</f>
        <v>12</v>
      </c>
      <c r="I702" s="78">
        <v>0.5</v>
      </c>
      <c r="J702" s="78">
        <v>3</v>
      </c>
      <c r="K702" s="110">
        <f>SUMIFS(VENTAS[Cantidad],VENTAS[Código del producto Vendido],INVENTARIO[[#This Row],[Code]])</f>
        <v>0</v>
      </c>
      <c r="L702" s="120">
        <f>INVENTARIO[[#This Row],[Entradas]]-INVENTARIO[[#This Row],[Salidas]]</f>
        <v>3</v>
      </c>
      <c r="M702" s="175">
        <f>INVENTARIO[[#This Row],[Precio Final]]*10%</f>
        <v>1.2000000000000002</v>
      </c>
      <c r="N702" s="42">
        <v>0</v>
      </c>
      <c r="O702" s="42">
        <v>22.5</v>
      </c>
      <c r="P702" s="42">
        <v>7</v>
      </c>
      <c r="Q702" s="110"/>
      <c r="R702" s="42"/>
      <c r="S702" s="178">
        <v>2</v>
      </c>
      <c r="T702" s="42">
        <f>INVENTARIO[[#This Row],[Costo Unitario (USD)]]+INVENTARIO[[#This Row],[Costo Envío (USD)]]</f>
        <v>9</v>
      </c>
      <c r="U702" s="42">
        <f>INVENTARIO[[#This Row],[Costo total]]*1.5</f>
        <v>13.5</v>
      </c>
      <c r="V702" s="42">
        <v>12</v>
      </c>
      <c r="W702" s="42">
        <f>INVENTARIO[[#This Row],[Precio Final]]-INVENTARIO[[#This Row],[Costo total]]</f>
        <v>3</v>
      </c>
      <c r="X702" s="176">
        <f>INVENTARIO[[#This Row],[Ganancia Unitaria]]*INVENTARIO[[#This Row],[Salidas]]</f>
        <v>0</v>
      </c>
      <c r="Y702" s="42"/>
      <c r="Z702" s="20"/>
    </row>
    <row r="703" spans="1:26" ht="55" customHeight="1" x14ac:dyDescent="0.15">
      <c r="A703" s="43" t="s">
        <v>2062</v>
      </c>
      <c r="B703" s="169"/>
      <c r="C703" s="170" t="s">
        <v>12</v>
      </c>
      <c r="D703" s="83" t="s">
        <v>52</v>
      </c>
      <c r="E703" s="83" t="s">
        <v>2105</v>
      </c>
      <c r="F703" s="83" t="s">
        <v>697</v>
      </c>
      <c r="G703" s="83" t="s">
        <v>1955</v>
      </c>
      <c r="H703" s="171">
        <f>INVENTARIO[[#This Row],[Precio Final]]</f>
        <v>12</v>
      </c>
      <c r="I703" s="83">
        <v>0.5</v>
      </c>
      <c r="J703" s="83">
        <v>3</v>
      </c>
      <c r="K703" s="112">
        <f>SUMIFS(VENTAS[Cantidad],VENTAS[Código del producto Vendido],INVENTARIO[[#This Row],[Code]])</f>
        <v>0</v>
      </c>
      <c r="L703" s="121">
        <f>INVENTARIO[[#This Row],[Entradas]]-INVENTARIO[[#This Row],[Salidas]]</f>
        <v>3</v>
      </c>
      <c r="M703" s="171">
        <f>INVENTARIO[[#This Row],[Precio Final]]*10%</f>
        <v>1.2000000000000002</v>
      </c>
      <c r="N703" s="43">
        <v>0</v>
      </c>
      <c r="O703" s="43">
        <v>22.5</v>
      </c>
      <c r="P703" s="43">
        <v>7</v>
      </c>
      <c r="Q703" s="112"/>
      <c r="R703" s="43"/>
      <c r="S703" s="177">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row>
    <row r="704" spans="1:26" ht="55" customHeight="1" x14ac:dyDescent="0.15">
      <c r="A704" s="42" t="s">
        <v>2063</v>
      </c>
      <c r="B704" s="173"/>
      <c r="C704" s="174" t="s">
        <v>12</v>
      </c>
      <c r="D704" s="78" t="s">
        <v>52</v>
      </c>
      <c r="E704" s="78" t="s">
        <v>2106</v>
      </c>
      <c r="F704" s="78" t="s">
        <v>695</v>
      </c>
      <c r="G704" s="78" t="s">
        <v>1955</v>
      </c>
      <c r="H704" s="175">
        <f>INVENTARIO[[#This Row],[Precio Final]]</f>
        <v>12</v>
      </c>
      <c r="I704" s="78">
        <v>0.5</v>
      </c>
      <c r="J704" s="78">
        <v>3</v>
      </c>
      <c r="K704" s="110">
        <f>SUMIFS(VENTAS[Cantidad],VENTAS[Código del producto Vendido],INVENTARIO[[#This Row],[Code]])</f>
        <v>0</v>
      </c>
      <c r="L704" s="120">
        <f>INVENTARIO[[#This Row],[Entradas]]-INVENTARIO[[#This Row],[Salidas]]</f>
        <v>3</v>
      </c>
      <c r="M704" s="175">
        <f>INVENTARIO[[#This Row],[Precio Final]]*10%</f>
        <v>1.2000000000000002</v>
      </c>
      <c r="N704" s="42">
        <v>0</v>
      </c>
      <c r="O704" s="42">
        <v>22.5</v>
      </c>
      <c r="P704" s="42">
        <v>7</v>
      </c>
      <c r="Q704" s="110"/>
      <c r="R704" s="42"/>
      <c r="S704" s="178">
        <v>2</v>
      </c>
      <c r="T704" s="42">
        <f>INVENTARIO[[#This Row],[Costo Unitario (USD)]]+INVENTARIO[[#This Row],[Costo Envío (USD)]]</f>
        <v>9</v>
      </c>
      <c r="U704" s="42">
        <f>INVENTARIO[[#This Row],[Costo total]]*1.5</f>
        <v>13.5</v>
      </c>
      <c r="V704" s="42">
        <v>12</v>
      </c>
      <c r="W704" s="42">
        <f>INVENTARIO[[#This Row],[Precio Final]]-INVENTARIO[[#This Row],[Costo total]]</f>
        <v>3</v>
      </c>
      <c r="X704" s="176">
        <f>INVENTARIO[[#This Row],[Ganancia Unitaria]]*INVENTARIO[[#This Row],[Salidas]]</f>
        <v>0</v>
      </c>
      <c r="Y704" s="42"/>
      <c r="Z704" s="20"/>
    </row>
    <row r="705" spans="1:26" ht="55" customHeight="1" x14ac:dyDescent="0.15">
      <c r="A705" s="43" t="s">
        <v>2064</v>
      </c>
      <c r="B705" s="169"/>
      <c r="C705" s="170" t="s">
        <v>12</v>
      </c>
      <c r="D705" s="83" t="s">
        <v>2397</v>
      </c>
      <c r="E705" s="83" t="s">
        <v>2106</v>
      </c>
      <c r="F705" s="83" t="s">
        <v>692</v>
      </c>
      <c r="G705" s="83" t="s">
        <v>1955</v>
      </c>
      <c r="H705" s="171">
        <f>INVENTARIO[[#This Row],[Precio Final]]</f>
        <v>12</v>
      </c>
      <c r="I705" s="83">
        <v>0.5</v>
      </c>
      <c r="J705" s="83">
        <v>0</v>
      </c>
      <c r="K705" s="112">
        <f>SUMIFS(VENTAS[Cantidad],VENTAS[Código del producto Vendido],INVENTARIO[[#This Row],[Code]])</f>
        <v>0</v>
      </c>
      <c r="L705" s="121">
        <f>INVENTARIO[[#This Row],[Entradas]]-INVENTARIO[[#This Row],[Salidas]]</f>
        <v>0</v>
      </c>
      <c r="M705" s="171">
        <f>INVENTARIO[[#This Row],[Precio Final]]*10%</f>
        <v>1.2000000000000002</v>
      </c>
      <c r="N705" s="43">
        <v>0</v>
      </c>
      <c r="O705" s="43">
        <v>0</v>
      </c>
      <c r="P705" s="43">
        <v>7</v>
      </c>
      <c r="Q705" s="112"/>
      <c r="R705" s="43"/>
      <c r="S705" s="177">
        <v>2</v>
      </c>
      <c r="T705" s="168">
        <f>INVENTARIO[[#This Row],[Costo Unitario (USD)]]+INVENTARIO[[#This Row],[Costo Envío (USD)]]</f>
        <v>9</v>
      </c>
      <c r="U705" s="168">
        <f>INVENTARIO[[#This Row],[Costo total]]*1.5</f>
        <v>13.5</v>
      </c>
      <c r="V705" s="43">
        <v>12</v>
      </c>
      <c r="W705" s="43">
        <f>INVENTARIO[[#This Row],[Precio Final]]-INVENTARIO[[#This Row],[Costo total]]</f>
        <v>3</v>
      </c>
      <c r="X705" s="172">
        <f>INVENTARIO[[#This Row],[Ganancia Unitaria]]*INVENTARIO[[#This Row],[Salidas]]</f>
        <v>0</v>
      </c>
      <c r="Y705" s="43"/>
      <c r="Z705" s="43"/>
    </row>
    <row r="706" spans="1:26" ht="55" customHeight="1" x14ac:dyDescent="0.15">
      <c r="A706" s="42" t="s">
        <v>2065</v>
      </c>
      <c r="B706" s="173"/>
      <c r="C706" s="174" t="s">
        <v>12</v>
      </c>
      <c r="D706" s="78" t="s">
        <v>52</v>
      </c>
      <c r="E706" s="78" t="s">
        <v>2107</v>
      </c>
      <c r="F706" s="78" t="s">
        <v>697</v>
      </c>
      <c r="G706" s="78" t="s">
        <v>1955</v>
      </c>
      <c r="H706" s="175">
        <f>INVENTARIO[[#This Row],[Precio Final]]</f>
        <v>10</v>
      </c>
      <c r="I706" s="78">
        <v>1</v>
      </c>
      <c r="J706" s="78">
        <v>2</v>
      </c>
      <c r="K706" s="110">
        <f>SUMIFS(VENTAS[Cantidad],VENTAS[Código del producto Vendido],INVENTARIO[[#This Row],[Code]])</f>
        <v>1</v>
      </c>
      <c r="L706" s="120">
        <f>INVENTARIO[[#This Row],[Entradas]]-INVENTARIO[[#This Row],[Salidas]]</f>
        <v>1</v>
      </c>
      <c r="M706" s="175">
        <f>INVENTARIO[[#This Row],[Precio Final]]*10%</f>
        <v>1</v>
      </c>
      <c r="N706" s="42">
        <v>0</v>
      </c>
      <c r="O706" s="42">
        <v>11</v>
      </c>
      <c r="P706" s="42">
        <v>4.5</v>
      </c>
      <c r="Q706" s="110"/>
      <c r="R706" s="42"/>
      <c r="S706" s="178">
        <v>1</v>
      </c>
      <c r="T706" s="42">
        <f>INVENTARIO[[#This Row],[Costo Unitario (USD)]]+INVENTARIO[[#This Row],[Costo Envío (USD)]]</f>
        <v>5.5</v>
      </c>
      <c r="U706" s="42">
        <f>INVENTARIO[[#This Row],[Costo total]]*1.5</f>
        <v>8.25</v>
      </c>
      <c r="V706" s="42">
        <v>10</v>
      </c>
      <c r="W706" s="42">
        <f>INVENTARIO[[#This Row],[Precio Final]]-INVENTARIO[[#This Row],[Costo total]]</f>
        <v>4.5</v>
      </c>
      <c r="X706" s="176">
        <f>INVENTARIO[[#This Row],[Ganancia Unitaria]]*INVENTARIO[[#This Row],[Salidas]]</f>
        <v>4.5</v>
      </c>
      <c r="Y706" s="42" t="s">
        <v>2353</v>
      </c>
      <c r="Z706" s="20"/>
    </row>
    <row r="707" spans="1:26" ht="55" customHeight="1" x14ac:dyDescent="0.15">
      <c r="A707" s="43" t="s">
        <v>2066</v>
      </c>
      <c r="B707" s="169"/>
      <c r="C707" s="170" t="s">
        <v>12</v>
      </c>
      <c r="D707" s="83" t="s">
        <v>52</v>
      </c>
      <c r="E707" s="83" t="s">
        <v>2107</v>
      </c>
      <c r="F707" s="83" t="s">
        <v>698</v>
      </c>
      <c r="G707" s="83" t="s">
        <v>1955</v>
      </c>
      <c r="H707" s="171">
        <f>INVENTARIO[[#This Row],[Precio Final]]</f>
        <v>10</v>
      </c>
      <c r="I707" s="83">
        <v>1</v>
      </c>
      <c r="J707" s="83">
        <v>1</v>
      </c>
      <c r="K707" s="112">
        <f>SUMIFS(VENTAS[Cantidad],VENTAS[Código del producto Vendido],INVENTARIO[[#This Row],[Code]])</f>
        <v>0</v>
      </c>
      <c r="L707" s="121">
        <f>INVENTARIO[[#This Row],[Entradas]]-INVENTARIO[[#This Row],[Salidas]]</f>
        <v>1</v>
      </c>
      <c r="M707" s="171">
        <f>INVENTARIO[[#This Row],[Precio Final]]*10%</f>
        <v>1</v>
      </c>
      <c r="N707" s="43">
        <v>0</v>
      </c>
      <c r="O707" s="43">
        <v>5.5</v>
      </c>
      <c r="P707" s="43">
        <v>4.5</v>
      </c>
      <c r="Q707" s="112"/>
      <c r="R707" s="43"/>
      <c r="S707" s="177">
        <v>1</v>
      </c>
      <c r="T707" s="168">
        <f>INVENTARIO[[#This Row],[Costo Unitario (USD)]]+INVENTARIO[[#This Row],[Costo Envío (USD)]]</f>
        <v>5.5</v>
      </c>
      <c r="U707" s="168">
        <f>INVENTARIO[[#This Row],[Costo total]]*1.5</f>
        <v>8.25</v>
      </c>
      <c r="V707" s="43">
        <v>10</v>
      </c>
      <c r="W707" s="43">
        <f>INVENTARIO[[#This Row],[Precio Final]]-INVENTARIO[[#This Row],[Costo total]]</f>
        <v>4.5</v>
      </c>
      <c r="X707" s="172">
        <f>INVENTARIO[[#This Row],[Ganancia Unitaria]]*INVENTARIO[[#This Row],[Salidas]]</f>
        <v>0</v>
      </c>
      <c r="Y707" s="43"/>
      <c r="Z707" s="43"/>
    </row>
    <row r="708" spans="1:26" ht="55" customHeight="1" x14ac:dyDescent="0.15">
      <c r="A708" s="42" t="s">
        <v>2067</v>
      </c>
      <c r="B708" s="173"/>
      <c r="C708" s="174" t="s">
        <v>12</v>
      </c>
      <c r="D708" s="78" t="s">
        <v>2397</v>
      </c>
      <c r="E708" s="78" t="s">
        <v>1888</v>
      </c>
      <c r="F708" s="78" t="s">
        <v>697</v>
      </c>
      <c r="G708" s="78" t="s">
        <v>1955</v>
      </c>
      <c r="H708" s="175">
        <f>INVENTARIO[[#This Row],[Precio Final]]</f>
        <v>23</v>
      </c>
      <c r="I708" s="78">
        <v>5</v>
      </c>
      <c r="J708" s="78">
        <v>2</v>
      </c>
      <c r="K708" s="110">
        <f>SUMIFS(VENTAS[Cantidad],VENTAS[Código del producto Vendido],INVENTARIO[[#This Row],[Code]])</f>
        <v>0</v>
      </c>
      <c r="L708" s="120">
        <f>INVENTARIO[[#This Row],[Entradas]]-INVENTARIO[[#This Row],[Salidas]]</f>
        <v>2</v>
      </c>
      <c r="M708" s="175">
        <f>INVENTARIO[[#This Row],[Precio Final]]*10%</f>
        <v>2.3000000000000003</v>
      </c>
      <c r="N708" s="42">
        <v>0</v>
      </c>
      <c r="O708" s="42">
        <v>31</v>
      </c>
      <c r="P708" s="42">
        <v>10.5</v>
      </c>
      <c r="Q708" s="110"/>
      <c r="R708" s="42"/>
      <c r="S708" s="178">
        <v>4</v>
      </c>
      <c r="T708" s="42">
        <f>INVENTARIO[[#This Row],[Costo Unitario (USD)]]+INVENTARIO[[#This Row],[Costo Envío (USD)]]</f>
        <v>14.5</v>
      </c>
      <c r="U708" s="42">
        <f>INVENTARIO[[#This Row],[Costo total]]*1.5</f>
        <v>21.75</v>
      </c>
      <c r="V708" s="42">
        <v>23</v>
      </c>
      <c r="W708" s="42">
        <f>INVENTARIO[[#This Row],[Precio Final]]-INVENTARIO[[#This Row],[Costo total]]</f>
        <v>8.5</v>
      </c>
      <c r="X708" s="176">
        <f>INVENTARIO[[#This Row],[Ganancia Unitaria]]*INVENTARIO[[#This Row],[Salidas]]</f>
        <v>0</v>
      </c>
      <c r="Y708" s="42"/>
      <c r="Z708" s="20"/>
    </row>
    <row r="709" spans="1:26" ht="55" customHeight="1" x14ac:dyDescent="0.15">
      <c r="A709" s="43" t="s">
        <v>2068</v>
      </c>
      <c r="B709" s="169"/>
      <c r="C709" s="170" t="s">
        <v>12</v>
      </c>
      <c r="D709" s="83" t="s">
        <v>2397</v>
      </c>
      <c r="E709" s="83" t="s">
        <v>1888</v>
      </c>
      <c r="F709" s="83" t="s">
        <v>695</v>
      </c>
      <c r="G709" s="83" t="s">
        <v>1955</v>
      </c>
      <c r="H709" s="171">
        <f>INVENTARIO[[#This Row],[Precio Final]]</f>
        <v>23</v>
      </c>
      <c r="I709" s="83">
        <v>5</v>
      </c>
      <c r="J709" s="83">
        <v>1</v>
      </c>
      <c r="K709" s="112">
        <f>SUMIFS(VENTAS[Cantidad],VENTAS[Código del producto Vendido],INVENTARIO[[#This Row],[Code]])</f>
        <v>0</v>
      </c>
      <c r="L709" s="121">
        <f>INVENTARIO[[#This Row],[Entradas]]-INVENTARIO[[#This Row],[Salidas]]</f>
        <v>1</v>
      </c>
      <c r="M709" s="171">
        <f>INVENTARIO[[#This Row],[Precio Final]]*10%</f>
        <v>2.3000000000000003</v>
      </c>
      <c r="N709" s="43">
        <v>0</v>
      </c>
      <c r="O709" s="43">
        <v>31</v>
      </c>
      <c r="P709" s="43">
        <v>10.5</v>
      </c>
      <c r="Q709" s="112"/>
      <c r="R709" s="43"/>
      <c r="S709" s="177">
        <v>4</v>
      </c>
      <c r="T709" s="168">
        <f>INVENTARIO[[#This Row],[Costo Unitario (USD)]]+INVENTARIO[[#This Row],[Costo Envío (USD)]]</f>
        <v>14.5</v>
      </c>
      <c r="U709" s="168">
        <f>INVENTARIO[[#This Row],[Costo total]]*1.5</f>
        <v>21.75</v>
      </c>
      <c r="V709" s="43">
        <v>23</v>
      </c>
      <c r="W709" s="43">
        <f>INVENTARIO[[#This Row],[Precio Final]]-INVENTARIO[[#This Row],[Costo total]]</f>
        <v>8.5</v>
      </c>
      <c r="X709" s="172">
        <f>INVENTARIO[[#This Row],[Ganancia Unitaria]]*INVENTARIO[[#This Row],[Salidas]]</f>
        <v>0</v>
      </c>
      <c r="Y709" s="43"/>
      <c r="Z709" s="43"/>
    </row>
    <row r="710" spans="1:26" ht="55" customHeight="1" x14ac:dyDescent="0.15">
      <c r="A710" s="42" t="s">
        <v>2069</v>
      </c>
      <c r="B710" s="173"/>
      <c r="C710" s="174" t="s">
        <v>12</v>
      </c>
      <c r="D710" s="78" t="s">
        <v>2397</v>
      </c>
      <c r="E710" s="78" t="s">
        <v>2378</v>
      </c>
      <c r="F710" s="78" t="s">
        <v>2436</v>
      </c>
      <c r="G710" s="78" t="s">
        <v>1955</v>
      </c>
      <c r="H710" s="175">
        <f>INVENTARIO[[#This Row],[Precio Final]]</f>
        <v>32</v>
      </c>
      <c r="I710" s="78">
        <v>7</v>
      </c>
      <c r="J710" s="78">
        <v>3</v>
      </c>
      <c r="K710" s="110">
        <f>SUMIFS(VENTAS[Cantidad],VENTAS[Código del producto Vendido],INVENTARIO[[#This Row],[Code]])</f>
        <v>0</v>
      </c>
      <c r="L710" s="120">
        <f>INVENTARIO[[#This Row],[Entradas]]-INVENTARIO[[#This Row],[Salidas]]</f>
        <v>3</v>
      </c>
      <c r="M710" s="175">
        <f>INVENTARIO[[#This Row],[Precio Final]]*10%</f>
        <v>3.2</v>
      </c>
      <c r="N710" s="42">
        <v>0</v>
      </c>
      <c r="O710" s="42">
        <v>44</v>
      </c>
      <c r="P710" s="42">
        <v>15</v>
      </c>
      <c r="Q710" s="110"/>
      <c r="R710" s="42"/>
      <c r="S710" s="178">
        <v>5</v>
      </c>
      <c r="T710" s="42">
        <f>INVENTARIO[[#This Row],[Costo Unitario (USD)]]+INVENTARIO[[#This Row],[Costo Envío (USD)]]</f>
        <v>20</v>
      </c>
      <c r="U710" s="42">
        <f>INVENTARIO[[#This Row],[Costo total]]*1.5</f>
        <v>30</v>
      </c>
      <c r="V710" s="42">
        <v>32</v>
      </c>
      <c r="W710" s="42">
        <f>INVENTARIO[[#This Row],[Precio Final]]-INVENTARIO[[#This Row],[Costo total]]</f>
        <v>12</v>
      </c>
      <c r="X710" s="176">
        <f>INVENTARIO[[#This Row],[Ganancia Unitaria]]*INVENTARIO[[#This Row],[Salidas]]</f>
        <v>0</v>
      </c>
      <c r="Y710" s="42"/>
      <c r="Z710" s="20"/>
    </row>
    <row r="711" spans="1:26" ht="55" customHeight="1" x14ac:dyDescent="0.15">
      <c r="A711" s="43" t="s">
        <v>2070</v>
      </c>
      <c r="B711" s="169"/>
      <c r="C711" s="170" t="s">
        <v>12</v>
      </c>
      <c r="D711" s="83" t="s">
        <v>2397</v>
      </c>
      <c r="E711" s="83" t="s">
        <v>2378</v>
      </c>
      <c r="F711" s="83" t="s">
        <v>2437</v>
      </c>
      <c r="G711" s="83" t="s">
        <v>1955</v>
      </c>
      <c r="H711" s="171">
        <f>INVENTARIO[[#This Row],[Precio Final]]</f>
        <v>32</v>
      </c>
      <c r="I711" s="83">
        <v>7</v>
      </c>
      <c r="J711" s="83">
        <v>3</v>
      </c>
      <c r="K711" s="112">
        <f>SUMIFS(VENTAS[Cantidad],VENTAS[Código del producto Vendido],INVENTARIO[[#This Row],[Code]])</f>
        <v>0</v>
      </c>
      <c r="L711" s="121">
        <f>INVENTARIO[[#This Row],[Entradas]]-INVENTARIO[[#This Row],[Salidas]]</f>
        <v>3</v>
      </c>
      <c r="M711" s="171">
        <f>INVENTARIO[[#This Row],[Precio Final]]*10%</f>
        <v>3.2</v>
      </c>
      <c r="N711" s="43">
        <v>0</v>
      </c>
      <c r="O711" s="43">
        <v>66</v>
      </c>
      <c r="P711" s="43">
        <v>15</v>
      </c>
      <c r="Q711" s="112"/>
      <c r="R711" s="43"/>
      <c r="S711" s="177">
        <v>5</v>
      </c>
      <c r="T711" s="168">
        <f>INVENTARIO[[#This Row],[Costo Unitario (USD)]]+INVENTARIO[[#This Row],[Costo Envío (USD)]]</f>
        <v>20</v>
      </c>
      <c r="U711" s="168">
        <f>INVENTARIO[[#This Row],[Costo total]]*1.5</f>
        <v>30</v>
      </c>
      <c r="V711" s="43">
        <v>32</v>
      </c>
      <c r="W711" s="43">
        <f>INVENTARIO[[#This Row],[Precio Final]]-INVENTARIO[[#This Row],[Costo total]]</f>
        <v>12</v>
      </c>
      <c r="X711" s="172">
        <f>INVENTARIO[[#This Row],[Ganancia Unitaria]]*INVENTARIO[[#This Row],[Salidas]]</f>
        <v>0</v>
      </c>
      <c r="Y711" s="43"/>
      <c r="Z711" s="43"/>
    </row>
    <row r="712" spans="1:26" ht="55" customHeight="1" x14ac:dyDescent="0.15">
      <c r="A712" s="42" t="s">
        <v>2071</v>
      </c>
      <c r="B712" s="173"/>
      <c r="C712" s="174" t="s">
        <v>12</v>
      </c>
      <c r="D712" s="78" t="s">
        <v>50</v>
      </c>
      <c r="E712" s="78" t="s">
        <v>2108</v>
      </c>
      <c r="F712" s="78" t="s">
        <v>697</v>
      </c>
      <c r="G712" s="78" t="s">
        <v>1955</v>
      </c>
      <c r="H712" s="175">
        <f>INVENTARIO[[#This Row],[Precio Final]]</f>
        <v>30</v>
      </c>
      <c r="I712" s="78">
        <v>10</v>
      </c>
      <c r="J712" s="78">
        <v>2</v>
      </c>
      <c r="K712" s="110">
        <f>SUMIFS(VENTAS[Cantidad],VENTAS[Código del producto Vendido],INVENTARIO[[#This Row],[Code]])</f>
        <v>2</v>
      </c>
      <c r="L712" s="120">
        <f>INVENTARIO[[#This Row],[Entradas]]-INVENTARIO[[#This Row],[Salidas]]</f>
        <v>0</v>
      </c>
      <c r="M712" s="175">
        <f>INVENTARIO[[#This Row],[Precio Final]]*10%</f>
        <v>3</v>
      </c>
      <c r="N712" s="42">
        <v>0</v>
      </c>
      <c r="O712" s="42">
        <v>29.59</v>
      </c>
      <c r="P712" s="42">
        <v>19.59</v>
      </c>
      <c r="Q712" s="110"/>
      <c r="R712" s="42"/>
      <c r="S712" s="178">
        <v>5</v>
      </c>
      <c r="T712" s="42">
        <f>INVENTARIO[[#This Row],[Costo Unitario (USD)]]+INVENTARIO[[#This Row],[Costo Envío (USD)]]</f>
        <v>24.59</v>
      </c>
      <c r="U712" s="42">
        <f>INVENTARIO[[#This Row],[Costo total]]*1.5</f>
        <v>36.884999999999998</v>
      </c>
      <c r="V712" s="42">
        <v>30</v>
      </c>
      <c r="W712" s="42">
        <f>INVENTARIO[[#This Row],[Precio Final]]-INVENTARIO[[#This Row],[Costo total]]</f>
        <v>5.41</v>
      </c>
      <c r="X712" s="176">
        <f>INVENTARIO[[#This Row],[Ganancia Unitaria]]*INVENTARIO[[#This Row],[Salidas]]</f>
        <v>10.82</v>
      </c>
      <c r="Y712" s="42"/>
      <c r="Z712" s="20"/>
    </row>
    <row r="713" spans="1:26" ht="55" customHeight="1" x14ac:dyDescent="0.15">
      <c r="A713" s="43" t="s">
        <v>2072</v>
      </c>
      <c r="B713" s="169"/>
      <c r="C713" s="170" t="s">
        <v>12</v>
      </c>
      <c r="D713" s="83" t="s">
        <v>2397</v>
      </c>
      <c r="E713" s="83" t="s">
        <v>2108</v>
      </c>
      <c r="F713" s="83" t="s">
        <v>695</v>
      </c>
      <c r="G713" s="83" t="s">
        <v>1955</v>
      </c>
      <c r="H713" s="171">
        <f>INVENTARIO[[#This Row],[Precio Final]]</f>
        <v>30</v>
      </c>
      <c r="I713" s="83">
        <v>10</v>
      </c>
      <c r="J713" s="83">
        <v>2</v>
      </c>
      <c r="K713" s="112">
        <f>SUMIFS(VENTAS[Cantidad],VENTAS[Código del producto Vendido],INVENTARIO[[#This Row],[Code]])</f>
        <v>2</v>
      </c>
      <c r="L713" s="121">
        <f>INVENTARIO[[#This Row],[Entradas]]-INVENTARIO[[#This Row],[Salidas]]</f>
        <v>0</v>
      </c>
      <c r="M713" s="171">
        <f>INVENTARIO[[#This Row],[Precio Final]]*10%</f>
        <v>3</v>
      </c>
      <c r="N713" s="43">
        <v>0</v>
      </c>
      <c r="O713" s="43">
        <v>29.59</v>
      </c>
      <c r="P713" s="43">
        <v>19.59</v>
      </c>
      <c r="Q713" s="112"/>
      <c r="R713" s="43"/>
      <c r="S713" s="177">
        <v>5</v>
      </c>
      <c r="T713" s="168">
        <f>INVENTARIO[[#This Row],[Costo Unitario (USD)]]+INVENTARIO[[#This Row],[Costo Envío (USD)]]</f>
        <v>24.59</v>
      </c>
      <c r="U713" s="168">
        <f>INVENTARIO[[#This Row],[Costo total]]*1.5</f>
        <v>36.884999999999998</v>
      </c>
      <c r="V713" s="43">
        <v>30</v>
      </c>
      <c r="W713" s="43">
        <f>INVENTARIO[[#This Row],[Precio Final]]-INVENTARIO[[#This Row],[Costo total]]</f>
        <v>5.41</v>
      </c>
      <c r="X713" s="172">
        <f>INVENTARIO[[#This Row],[Ganancia Unitaria]]*INVENTARIO[[#This Row],[Salidas]]</f>
        <v>10.82</v>
      </c>
      <c r="Y713" s="43"/>
      <c r="Z713" s="43"/>
    </row>
    <row r="714" spans="1:26" ht="55" customHeight="1" x14ac:dyDescent="0.15">
      <c r="A714" s="42" t="s">
        <v>2073</v>
      </c>
      <c r="B714" s="173"/>
      <c r="C714" s="174" t="s">
        <v>12</v>
      </c>
      <c r="D714" s="78" t="s">
        <v>2397</v>
      </c>
      <c r="E714" s="78" t="s">
        <v>2109</v>
      </c>
      <c r="F714" s="78" t="s">
        <v>695</v>
      </c>
      <c r="G714" s="78" t="s">
        <v>1955</v>
      </c>
      <c r="H714" s="175">
        <f>INVENTARIO[[#This Row],[Precio Final]]</f>
        <v>20</v>
      </c>
      <c r="I714" s="78">
        <v>5</v>
      </c>
      <c r="J714" s="78">
        <v>2</v>
      </c>
      <c r="K714" s="110">
        <f>SUMIFS(VENTAS[Cantidad],VENTAS[Código del producto Vendido],INVENTARIO[[#This Row],[Code]])</f>
        <v>1</v>
      </c>
      <c r="L714" s="120">
        <f>INVENTARIO[[#This Row],[Entradas]]-INVENTARIO[[#This Row],[Salidas]]</f>
        <v>1</v>
      </c>
      <c r="M714" s="175">
        <f>INVENTARIO[[#This Row],[Precio Final]]*10%</f>
        <v>2</v>
      </c>
      <c r="N714" s="42">
        <v>0</v>
      </c>
      <c r="O714" s="42">
        <v>30</v>
      </c>
      <c r="P714" s="42">
        <v>9.99</v>
      </c>
      <c r="Q714" s="110"/>
      <c r="R714" s="42"/>
      <c r="S714" s="178">
        <v>3</v>
      </c>
      <c r="T714" s="42">
        <f>INVENTARIO[[#This Row],[Costo Unitario (USD)]]+INVENTARIO[[#This Row],[Costo Envío (USD)]]</f>
        <v>12.99</v>
      </c>
      <c r="U714" s="42">
        <f>INVENTARIO[[#This Row],[Costo total]]*1.5</f>
        <v>19.484999999999999</v>
      </c>
      <c r="V714" s="42">
        <v>20</v>
      </c>
      <c r="W714" s="42">
        <f>INVENTARIO[[#This Row],[Precio Final]]-INVENTARIO[[#This Row],[Costo total]]</f>
        <v>7.01</v>
      </c>
      <c r="X714" s="176">
        <f>INVENTARIO[[#This Row],[Ganancia Unitaria]]*INVENTARIO[[#This Row],[Salidas]]</f>
        <v>7.01</v>
      </c>
      <c r="Y714" s="42"/>
      <c r="Z714" s="20"/>
    </row>
    <row r="715" spans="1:26" ht="55" customHeight="1" x14ac:dyDescent="0.15">
      <c r="A715" s="43" t="s">
        <v>2074</v>
      </c>
      <c r="B715" s="169"/>
      <c r="C715" s="170" t="s">
        <v>12</v>
      </c>
      <c r="D715" s="83" t="s">
        <v>2397</v>
      </c>
      <c r="E715" s="83" t="s">
        <v>2426</v>
      </c>
      <c r="F715" s="83" t="s">
        <v>698</v>
      </c>
      <c r="G715" s="83" t="s">
        <v>426</v>
      </c>
      <c r="H715" s="171">
        <f>INVENTARIO[[#This Row],[Precio Final]]</f>
        <v>30</v>
      </c>
      <c r="I715" s="83">
        <v>6</v>
      </c>
      <c r="J715" s="83">
        <v>1</v>
      </c>
      <c r="K715" s="112">
        <f>SUMIFS(VENTAS[Cantidad],VENTAS[Código del producto Vendido],INVENTARIO[[#This Row],[Code]])</f>
        <v>0</v>
      </c>
      <c r="L715" s="121">
        <f>INVENTARIO[[#This Row],[Entradas]]-INVENTARIO[[#This Row],[Salidas]]</f>
        <v>1</v>
      </c>
      <c r="M715" s="171">
        <f>INVENTARIO[[#This Row],[Precio Final]]*10%</f>
        <v>3</v>
      </c>
      <c r="N715" s="43">
        <v>0</v>
      </c>
      <c r="O715" s="43">
        <v>18</v>
      </c>
      <c r="P715" s="43">
        <v>18</v>
      </c>
      <c r="Q715" s="112"/>
      <c r="R715" s="43"/>
      <c r="S715" s="177">
        <v>3</v>
      </c>
      <c r="T715" s="168">
        <f>INVENTARIO[[#This Row],[Costo Unitario (USD)]]+INVENTARIO[[#This Row],[Costo Envío (USD)]]</f>
        <v>21</v>
      </c>
      <c r="U715" s="168">
        <f>INVENTARIO[[#This Row],[Costo total]]*1.5</f>
        <v>31.5</v>
      </c>
      <c r="V715" s="43">
        <v>30</v>
      </c>
      <c r="W715" s="43">
        <f>INVENTARIO[[#This Row],[Precio Final]]-INVENTARIO[[#This Row],[Costo total]]</f>
        <v>9</v>
      </c>
      <c r="X715" s="172">
        <f>INVENTARIO[[#This Row],[Ganancia Unitaria]]*INVENTARIO[[#This Row],[Salidas]]</f>
        <v>0</v>
      </c>
      <c r="Y715" s="43"/>
      <c r="Z715" s="43"/>
    </row>
    <row r="716" spans="1:26" ht="55" customHeight="1" x14ac:dyDescent="0.15">
      <c r="A716" s="42" t="s">
        <v>2075</v>
      </c>
      <c r="B716" s="173"/>
      <c r="C716" s="174" t="s">
        <v>12</v>
      </c>
      <c r="D716" s="78" t="s">
        <v>50</v>
      </c>
      <c r="E716" s="78" t="s">
        <v>2409</v>
      </c>
      <c r="F716" s="78" t="s">
        <v>697</v>
      </c>
      <c r="G716" s="78" t="s">
        <v>1955</v>
      </c>
      <c r="H716" s="175">
        <f>INVENTARIO[[#This Row],[Precio Final]]</f>
        <v>30</v>
      </c>
      <c r="I716" s="78">
        <v>6</v>
      </c>
      <c r="J716" s="78">
        <v>3</v>
      </c>
      <c r="K716" s="110">
        <f>SUMIFS(VENTAS[Cantidad],VENTAS[Código del producto Vendido],INVENTARIO[[#This Row],[Code]])</f>
        <v>0</v>
      </c>
      <c r="L716" s="120">
        <f>INVENTARIO[[#This Row],[Entradas]]-INVENTARIO[[#This Row],[Salidas]]</f>
        <v>3</v>
      </c>
      <c r="M716" s="175">
        <f>INVENTARIO[[#This Row],[Precio Final]]*10%</f>
        <v>3</v>
      </c>
      <c r="N716" s="42">
        <v>0</v>
      </c>
      <c r="O716" s="42">
        <v>54</v>
      </c>
      <c r="P716" s="42">
        <v>12</v>
      </c>
      <c r="Q716" s="110"/>
      <c r="R716" s="42"/>
      <c r="S716" s="178">
        <v>5</v>
      </c>
      <c r="T716" s="42">
        <f>INVENTARIO[[#This Row],[Costo Unitario (USD)]]+INVENTARIO[[#This Row],[Costo Envío (USD)]]</f>
        <v>17</v>
      </c>
      <c r="U716" s="42">
        <f>INVENTARIO[[#This Row],[Costo total]]*1.5</f>
        <v>25.5</v>
      </c>
      <c r="V716" s="42">
        <v>30</v>
      </c>
      <c r="W716" s="42">
        <f>INVENTARIO[[#This Row],[Precio Final]]-INVENTARIO[[#This Row],[Costo total]]</f>
        <v>13</v>
      </c>
      <c r="X716" s="176">
        <f>INVENTARIO[[#This Row],[Ganancia Unitaria]]*INVENTARIO[[#This Row],[Salidas]]</f>
        <v>0</v>
      </c>
      <c r="Y716" s="42"/>
      <c r="Z716" s="20"/>
    </row>
    <row r="717" spans="1:26" ht="55" customHeight="1" x14ac:dyDescent="0.15">
      <c r="A717" s="43" t="s">
        <v>2076</v>
      </c>
      <c r="B717" s="169"/>
      <c r="C717" s="170" t="s">
        <v>12</v>
      </c>
      <c r="D717" s="83" t="s">
        <v>50</v>
      </c>
      <c r="E717" s="83" t="s">
        <v>2409</v>
      </c>
      <c r="F717" s="83" t="s">
        <v>695</v>
      </c>
      <c r="G717" s="83" t="s">
        <v>1955</v>
      </c>
      <c r="H717" s="171">
        <f>INVENTARIO[[#This Row],[Precio Final]]</f>
        <v>30</v>
      </c>
      <c r="I717" s="83">
        <v>6</v>
      </c>
      <c r="J717" s="83">
        <v>2</v>
      </c>
      <c r="K717" s="112">
        <f>SUMIFS(VENTAS[Cantidad],VENTAS[Código del producto Vendido],INVENTARIO[[#This Row],[Code]])</f>
        <v>2</v>
      </c>
      <c r="L717" s="121">
        <f>INVENTARIO[[#This Row],[Entradas]]-INVENTARIO[[#This Row],[Salidas]]</f>
        <v>0</v>
      </c>
      <c r="M717" s="171">
        <f>INVENTARIO[[#This Row],[Precio Final]]*10%</f>
        <v>3</v>
      </c>
      <c r="N717" s="43">
        <v>0</v>
      </c>
      <c r="O717" s="43">
        <v>18</v>
      </c>
      <c r="P717" s="43">
        <v>12</v>
      </c>
      <c r="Q717" s="112"/>
      <c r="R717" s="43"/>
      <c r="S717" s="177">
        <v>5</v>
      </c>
      <c r="T717" s="168">
        <f>INVENTARIO[[#This Row],[Costo Unitario (USD)]]+INVENTARIO[[#This Row],[Costo Envío (USD)]]</f>
        <v>17</v>
      </c>
      <c r="U717" s="168">
        <f>INVENTARIO[[#This Row],[Costo total]]*1.5</f>
        <v>25.5</v>
      </c>
      <c r="V717" s="43">
        <v>30</v>
      </c>
      <c r="W717" s="43">
        <f>INVENTARIO[[#This Row],[Precio Final]]-INVENTARIO[[#This Row],[Costo total]]</f>
        <v>13</v>
      </c>
      <c r="X717" s="172">
        <f>INVENTARIO[[#This Row],[Ganancia Unitaria]]*INVENTARIO[[#This Row],[Salidas]]</f>
        <v>26</v>
      </c>
      <c r="Y717" s="43"/>
      <c r="Z717" s="43"/>
    </row>
    <row r="718" spans="1:26" ht="55" customHeight="1" x14ac:dyDescent="0.15">
      <c r="A718" s="42" t="s">
        <v>2077</v>
      </c>
      <c r="B718" s="173"/>
      <c r="C718" s="174" t="s">
        <v>12</v>
      </c>
      <c r="D718" s="78" t="s">
        <v>215</v>
      </c>
      <c r="E718" s="78" t="s">
        <v>2110</v>
      </c>
      <c r="F718" s="78" t="s">
        <v>713</v>
      </c>
      <c r="G718" s="78" t="s">
        <v>1955</v>
      </c>
      <c r="H718" s="175">
        <f>INVENTARIO[[#This Row],[Precio Final]]</f>
        <v>18</v>
      </c>
      <c r="I718" s="78">
        <v>5</v>
      </c>
      <c r="J718" s="78">
        <v>1</v>
      </c>
      <c r="K718" s="110">
        <f>SUMIFS(VENTAS[Cantidad],VENTAS[Código del producto Vendido],INVENTARIO[[#This Row],[Code]])</f>
        <v>0</v>
      </c>
      <c r="L718" s="120">
        <f>INVENTARIO[[#This Row],[Entradas]]-INVENTARIO[[#This Row],[Salidas]]</f>
        <v>1</v>
      </c>
      <c r="M718" s="175">
        <f>INVENTARIO[[#This Row],[Precio Final]]*10%</f>
        <v>1.8</v>
      </c>
      <c r="N718" s="42">
        <v>0</v>
      </c>
      <c r="O718" s="42">
        <v>12.49</v>
      </c>
      <c r="P718" s="42">
        <v>7.49</v>
      </c>
      <c r="Q718" s="110"/>
      <c r="R718" s="42"/>
      <c r="S718" s="178">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6">
        <f>INVENTARIO[[#This Row],[Ganancia Unitaria]]*INVENTARIO[[#This Row],[Salidas]]</f>
        <v>0</v>
      </c>
      <c r="Y718" s="42" t="s">
        <v>2330</v>
      </c>
      <c r="Z718" s="20"/>
    </row>
    <row r="719" spans="1:26" ht="55" customHeight="1" x14ac:dyDescent="0.15">
      <c r="A719" s="43" t="s">
        <v>2078</v>
      </c>
      <c r="B719" s="169"/>
      <c r="C719" s="170" t="s">
        <v>12</v>
      </c>
      <c r="D719" s="83" t="s">
        <v>215</v>
      </c>
      <c r="E719" s="83" t="s">
        <v>2110</v>
      </c>
      <c r="F719" s="83" t="s">
        <v>2393</v>
      </c>
      <c r="G719" s="83" t="s">
        <v>1955</v>
      </c>
      <c r="H719" s="171">
        <f>INVENTARIO[[#This Row],[Precio Final]]</f>
        <v>18</v>
      </c>
      <c r="I719" s="83">
        <v>5</v>
      </c>
      <c r="J719" s="83">
        <v>1</v>
      </c>
      <c r="K719" s="112">
        <f>SUMIFS(VENTAS[Cantidad],VENTAS[Código del producto Vendido],INVENTARIO[[#This Row],[Code]])</f>
        <v>0</v>
      </c>
      <c r="L719" s="121">
        <f>INVENTARIO[[#This Row],[Entradas]]-INVENTARIO[[#This Row],[Salidas]]</f>
        <v>1</v>
      </c>
      <c r="M719" s="171">
        <f>INVENTARIO[[#This Row],[Precio Final]]*10%</f>
        <v>1.8</v>
      </c>
      <c r="N719" s="43">
        <v>0</v>
      </c>
      <c r="O719" s="43">
        <v>12.49</v>
      </c>
      <c r="P719" s="43">
        <v>7.49</v>
      </c>
      <c r="Q719" s="112"/>
      <c r="R719" s="43"/>
      <c r="S719" s="177">
        <v>4</v>
      </c>
      <c r="T719" s="168">
        <f>INVENTARIO[[#This Row],[Costo Unitario (USD)]]+INVENTARIO[[#This Row],[Costo Envío (USD)]]</f>
        <v>11.49</v>
      </c>
      <c r="U719" s="168">
        <f>INVENTARIO[[#This Row],[Costo total]]*1.5</f>
        <v>17.234999999999999</v>
      </c>
      <c r="V719" s="43">
        <v>18</v>
      </c>
      <c r="W719" s="43">
        <f>INVENTARIO[[#This Row],[Precio Final]]-INVENTARIO[[#This Row],[Costo total]]</f>
        <v>6.51</v>
      </c>
      <c r="X719" s="172">
        <f>INVENTARIO[[#This Row],[Ganancia Unitaria]]*INVENTARIO[[#This Row],[Salidas]]</f>
        <v>0</v>
      </c>
      <c r="Y719" s="43" t="s">
        <v>2330</v>
      </c>
      <c r="Z719" s="43"/>
    </row>
    <row r="720" spans="1:26" ht="55" customHeight="1" x14ac:dyDescent="0.15">
      <c r="A720" s="42" t="s">
        <v>2079</v>
      </c>
      <c r="B720" s="173"/>
      <c r="C720" s="174" t="s">
        <v>12</v>
      </c>
      <c r="D720" s="78" t="s">
        <v>215</v>
      </c>
      <c r="E720" s="78" t="s">
        <v>2110</v>
      </c>
      <c r="F720" s="78" t="s">
        <v>714</v>
      </c>
      <c r="G720" s="78" t="s">
        <v>1955</v>
      </c>
      <c r="H720" s="175">
        <f>INVENTARIO[[#This Row],[Precio Final]]</f>
        <v>18</v>
      </c>
      <c r="I720" s="78">
        <v>5</v>
      </c>
      <c r="J720" s="78">
        <v>1</v>
      </c>
      <c r="K720" s="110">
        <f>SUMIFS(VENTAS[Cantidad],VENTAS[Código del producto Vendido],INVENTARIO[[#This Row],[Code]])</f>
        <v>1</v>
      </c>
      <c r="L720" s="120">
        <f>INVENTARIO[[#This Row],[Entradas]]-INVENTARIO[[#This Row],[Salidas]]</f>
        <v>0</v>
      </c>
      <c r="M720" s="175">
        <f>INVENTARIO[[#This Row],[Precio Final]]*10%</f>
        <v>1.8</v>
      </c>
      <c r="N720" s="42">
        <v>0</v>
      </c>
      <c r="O720" s="42">
        <v>12.49</v>
      </c>
      <c r="P720" s="42">
        <v>7.49</v>
      </c>
      <c r="Q720" s="110"/>
      <c r="R720" s="42"/>
      <c r="S720" s="178">
        <v>4</v>
      </c>
      <c r="T720" s="42">
        <f>INVENTARIO[[#This Row],[Costo Unitario (USD)]]+INVENTARIO[[#This Row],[Costo Envío (USD)]]</f>
        <v>11.49</v>
      </c>
      <c r="U720" s="42">
        <f>INVENTARIO[[#This Row],[Costo total]]*1.5</f>
        <v>17.234999999999999</v>
      </c>
      <c r="V720" s="42">
        <v>18</v>
      </c>
      <c r="W720" s="42">
        <f>INVENTARIO[[#This Row],[Precio Final]]-INVENTARIO[[#This Row],[Costo total]]</f>
        <v>6.51</v>
      </c>
      <c r="X720" s="176">
        <f>INVENTARIO[[#This Row],[Ganancia Unitaria]]*INVENTARIO[[#This Row],[Salidas]]</f>
        <v>6.51</v>
      </c>
      <c r="Y720" s="42" t="s">
        <v>2330</v>
      </c>
      <c r="Z720" s="20"/>
    </row>
    <row r="721" spans="1:26" ht="55" customHeight="1" x14ac:dyDescent="0.15">
      <c r="A721" s="43" t="s">
        <v>2441</v>
      </c>
      <c r="B721" s="169"/>
      <c r="C721" s="170" t="s">
        <v>12</v>
      </c>
      <c r="D721" s="83" t="s">
        <v>2397</v>
      </c>
      <c r="E721" s="83" t="s">
        <v>2427</v>
      </c>
      <c r="F721" s="83" t="s">
        <v>698</v>
      </c>
      <c r="G721" s="83" t="s">
        <v>426</v>
      </c>
      <c r="H721" s="171">
        <v>30</v>
      </c>
      <c r="I721" s="83"/>
      <c r="J721" s="83">
        <v>1</v>
      </c>
      <c r="K721" s="112">
        <v>0</v>
      </c>
      <c r="L721" s="121">
        <f>INVENTARIO[[#This Row],[Entradas]]-INVENTARIO[[#This Row],[Salidas]]</f>
        <v>1</v>
      </c>
      <c r="M721" s="171">
        <f>INVENTARIO[[#This Row],[Precio Final]]*10%</f>
        <v>3</v>
      </c>
      <c r="N721" s="43"/>
      <c r="O721" s="43"/>
      <c r="P721" s="43">
        <v>18</v>
      </c>
      <c r="Q721" s="112"/>
      <c r="R721" s="43"/>
      <c r="S721" s="177">
        <v>3</v>
      </c>
      <c r="T721" s="168">
        <f>INVENTARIO[[#This Row],[Costo Unitario (USD)]]+INVENTARIO[[#This Row],[Costo Envío (USD)]]</f>
        <v>21</v>
      </c>
      <c r="U721" s="168">
        <f>INVENTARIO[[#This Row],[Costo total]]*1.5</f>
        <v>31.5</v>
      </c>
      <c r="V721" s="43">
        <v>30</v>
      </c>
      <c r="W721" s="43">
        <f>INVENTARIO[[#This Row],[Precio Final]]-INVENTARIO[[#This Row],[Costo total]]</f>
        <v>9</v>
      </c>
      <c r="X721" s="172">
        <f>INVENTARIO[[#This Row],[Ganancia Unitaria]]*INVENTARIO[[#This Row],[Salidas]]</f>
        <v>0</v>
      </c>
      <c r="Y721" s="43"/>
      <c r="Z721" s="43"/>
    </row>
    <row r="722" spans="1:26" ht="55" customHeight="1" x14ac:dyDescent="0.15">
      <c r="A722" s="42" t="s">
        <v>2080</v>
      </c>
      <c r="B722" s="173"/>
      <c r="C722" s="174" t="s">
        <v>12</v>
      </c>
      <c r="D722" s="78" t="s">
        <v>215</v>
      </c>
      <c r="E722" s="78" t="s">
        <v>2111</v>
      </c>
      <c r="F722" s="78" t="s">
        <v>714</v>
      </c>
      <c r="G722" s="78" t="s">
        <v>1955</v>
      </c>
      <c r="H722" s="175">
        <f>INVENTARIO[[#This Row],[Precio Final]]</f>
        <v>30</v>
      </c>
      <c r="I722" s="78">
        <v>10</v>
      </c>
      <c r="J722" s="78">
        <v>1</v>
      </c>
      <c r="K722" s="110">
        <f>SUMIFS(VENTAS[Cantidad],VENTAS[Código del producto Vendido],INVENTARIO[[#This Row],[Code]])</f>
        <v>0</v>
      </c>
      <c r="L722" s="120">
        <f>INVENTARIO[[#This Row],[Entradas]]-INVENTARIO[[#This Row],[Salidas]]</f>
        <v>1</v>
      </c>
      <c r="M722" s="175">
        <f>INVENTARIO[[#This Row],[Precio Final]]*10%</f>
        <v>3</v>
      </c>
      <c r="N722" s="42">
        <v>0</v>
      </c>
      <c r="O722" s="42">
        <v>17</v>
      </c>
      <c r="P722" s="42">
        <v>7</v>
      </c>
      <c r="Q722" s="110"/>
      <c r="R722" s="42"/>
      <c r="S722" s="178">
        <v>10</v>
      </c>
      <c r="T722" s="42">
        <f>INVENTARIO[[#This Row],[Costo Unitario (USD)]]+INVENTARIO[[#This Row],[Costo Envío (USD)]]</f>
        <v>17</v>
      </c>
      <c r="U722" s="42">
        <f>INVENTARIO[[#This Row],[Costo total]]*1.5</f>
        <v>25.5</v>
      </c>
      <c r="V722" s="42">
        <v>30</v>
      </c>
      <c r="W722" s="42">
        <f>INVENTARIO[[#This Row],[Precio Final]]-INVENTARIO[[#This Row],[Costo total]]</f>
        <v>13</v>
      </c>
      <c r="X722" s="176">
        <f>INVENTARIO[[#This Row],[Ganancia Unitaria]]*INVENTARIO[[#This Row],[Salidas]]</f>
        <v>0</v>
      </c>
      <c r="Y722" s="42" t="s">
        <v>2330</v>
      </c>
      <c r="Z722" s="20"/>
    </row>
    <row r="723" spans="1:26" ht="55" customHeight="1" x14ac:dyDescent="0.15">
      <c r="A723" s="43" t="s">
        <v>2081</v>
      </c>
      <c r="B723" s="169"/>
      <c r="C723" s="170" t="s">
        <v>12</v>
      </c>
      <c r="D723" s="83" t="s">
        <v>215</v>
      </c>
      <c r="E723" s="83" t="s">
        <v>2111</v>
      </c>
      <c r="F723" s="83" t="s">
        <v>713</v>
      </c>
      <c r="G723" s="83" t="s">
        <v>1955</v>
      </c>
      <c r="H723" s="171">
        <f>INVENTARIO[[#This Row],[Precio Final]]</f>
        <v>30</v>
      </c>
      <c r="I723" s="83">
        <v>10</v>
      </c>
      <c r="J723" s="83">
        <v>1</v>
      </c>
      <c r="K723" s="112">
        <f>SUMIFS(VENTAS[Cantidad],VENTAS[Código del producto Vendido],INVENTARIO[[#This Row],[Code]])</f>
        <v>0</v>
      </c>
      <c r="L723" s="121">
        <f>INVENTARIO[[#This Row],[Entradas]]-INVENTARIO[[#This Row],[Salidas]]</f>
        <v>1</v>
      </c>
      <c r="M723" s="171">
        <f>INVENTARIO[[#This Row],[Precio Final]]*10%</f>
        <v>3</v>
      </c>
      <c r="N723" s="43">
        <v>0</v>
      </c>
      <c r="O723" s="43">
        <v>17</v>
      </c>
      <c r="P723" s="43">
        <v>7</v>
      </c>
      <c r="Q723" s="112"/>
      <c r="R723" s="43"/>
      <c r="S723" s="177">
        <v>10</v>
      </c>
      <c r="T723" s="168">
        <f>INVENTARIO[[#This Row],[Costo Unitario (USD)]]+INVENTARIO[[#This Row],[Costo Envío (USD)]]</f>
        <v>17</v>
      </c>
      <c r="U723" s="168">
        <f>INVENTARIO[[#This Row],[Costo total]]*1.5</f>
        <v>25.5</v>
      </c>
      <c r="V723" s="43">
        <v>30</v>
      </c>
      <c r="W723" s="43">
        <f>INVENTARIO[[#This Row],[Precio Final]]-INVENTARIO[[#This Row],[Costo total]]</f>
        <v>13</v>
      </c>
      <c r="X723" s="172">
        <f>INVENTARIO[[#This Row],[Ganancia Unitaria]]*INVENTARIO[[#This Row],[Salidas]]</f>
        <v>0</v>
      </c>
      <c r="Y723" s="43" t="s">
        <v>2330</v>
      </c>
      <c r="Z723" s="43"/>
    </row>
    <row r="724" spans="1:26" ht="55" customHeight="1" x14ac:dyDescent="0.15">
      <c r="A724" s="42" t="s">
        <v>2082</v>
      </c>
      <c r="B724" s="173"/>
      <c r="C724" s="174" t="s">
        <v>12</v>
      </c>
      <c r="D724" s="78" t="s">
        <v>215</v>
      </c>
      <c r="E724" s="78" t="s">
        <v>2111</v>
      </c>
      <c r="F724" s="78" t="s">
        <v>712</v>
      </c>
      <c r="G724" s="78" t="s">
        <v>1955</v>
      </c>
      <c r="H724" s="175">
        <f>INVENTARIO[[#This Row],[Precio Final]]</f>
        <v>30</v>
      </c>
      <c r="I724" s="78">
        <v>10</v>
      </c>
      <c r="J724" s="78">
        <v>1</v>
      </c>
      <c r="K724" s="110">
        <f>SUMIFS(VENTAS[Cantidad],VENTAS[Código del producto Vendido],INVENTARIO[[#This Row],[Code]])</f>
        <v>0</v>
      </c>
      <c r="L724" s="120">
        <f>INVENTARIO[[#This Row],[Entradas]]-INVENTARIO[[#This Row],[Salidas]]</f>
        <v>1</v>
      </c>
      <c r="M724" s="175">
        <f>INVENTARIO[[#This Row],[Precio Final]]*10%</f>
        <v>3</v>
      </c>
      <c r="N724" s="42">
        <v>0</v>
      </c>
      <c r="O724" s="42">
        <v>17</v>
      </c>
      <c r="P724" s="42">
        <v>7</v>
      </c>
      <c r="Q724" s="110"/>
      <c r="R724" s="42"/>
      <c r="S724" s="178">
        <v>10</v>
      </c>
      <c r="T724" s="42">
        <f>INVENTARIO[[#This Row],[Costo Unitario (USD)]]+INVENTARIO[[#This Row],[Costo Envío (USD)]]</f>
        <v>17</v>
      </c>
      <c r="U724" s="42">
        <f>INVENTARIO[[#This Row],[Costo total]]*1.5</f>
        <v>25.5</v>
      </c>
      <c r="V724" s="42">
        <v>30</v>
      </c>
      <c r="W724" s="42">
        <f>INVENTARIO[[#This Row],[Precio Final]]-INVENTARIO[[#This Row],[Costo total]]</f>
        <v>13</v>
      </c>
      <c r="X724" s="176">
        <f>INVENTARIO[[#This Row],[Ganancia Unitaria]]*INVENTARIO[[#This Row],[Salidas]]</f>
        <v>0</v>
      </c>
      <c r="Y724" s="42" t="s">
        <v>2330</v>
      </c>
      <c r="Z724" s="20"/>
    </row>
    <row r="725" spans="1:26" ht="55" customHeight="1" x14ac:dyDescent="0.15">
      <c r="A725" s="43" t="s">
        <v>2083</v>
      </c>
      <c r="B725" s="169"/>
      <c r="C725" s="170" t="s">
        <v>12</v>
      </c>
      <c r="D725" s="83" t="s">
        <v>215</v>
      </c>
      <c r="E725" s="83" t="s">
        <v>2112</v>
      </c>
      <c r="F725" s="83" t="s">
        <v>1345</v>
      </c>
      <c r="G725" s="83" t="s">
        <v>1955</v>
      </c>
      <c r="H725" s="171">
        <f>INVENTARIO[[#This Row],[Precio Final]]</f>
        <v>27</v>
      </c>
      <c r="I725" s="83">
        <v>10</v>
      </c>
      <c r="J725" s="83">
        <v>1</v>
      </c>
      <c r="K725" s="112">
        <f>SUMIFS(VENTAS[Cantidad],VENTAS[Código del producto Vendido],INVENTARIO[[#This Row],[Code]])</f>
        <v>0</v>
      </c>
      <c r="L725" s="121">
        <f>INVENTARIO[[#This Row],[Entradas]]-INVENTARIO[[#This Row],[Salidas]]</f>
        <v>1</v>
      </c>
      <c r="M725" s="171">
        <f>INVENTARIO[[#This Row],[Precio Final]]*10%</f>
        <v>2.7</v>
      </c>
      <c r="N725" s="43">
        <v>0</v>
      </c>
      <c r="O725" s="43">
        <v>17.5</v>
      </c>
      <c r="P725" s="43">
        <v>7.49</v>
      </c>
      <c r="Q725" s="112"/>
      <c r="R725" s="43"/>
      <c r="S725" s="177">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0</v>
      </c>
      <c r="Y725" s="43" t="s">
        <v>2330</v>
      </c>
      <c r="Z725" s="43"/>
    </row>
    <row r="726" spans="1:26" ht="55" customHeight="1" x14ac:dyDescent="0.15">
      <c r="A726" s="42" t="s">
        <v>2084</v>
      </c>
      <c r="B726" s="173"/>
      <c r="C726" s="174" t="s">
        <v>12</v>
      </c>
      <c r="D726" s="78" t="s">
        <v>215</v>
      </c>
      <c r="E726" s="78" t="s">
        <v>2112</v>
      </c>
      <c r="F726" s="78" t="s">
        <v>713</v>
      </c>
      <c r="G726" s="78" t="s">
        <v>1955</v>
      </c>
      <c r="H726" s="175">
        <f>INVENTARIO[[#This Row],[Precio Final]]</f>
        <v>27</v>
      </c>
      <c r="I726" s="78">
        <v>10</v>
      </c>
      <c r="J726" s="78">
        <v>1</v>
      </c>
      <c r="K726" s="110">
        <f>SUMIFS(VENTAS[Cantidad],VENTAS[Código del producto Vendido],INVENTARIO[[#This Row],[Code]])</f>
        <v>0</v>
      </c>
      <c r="L726" s="120">
        <f>INVENTARIO[[#This Row],[Entradas]]-INVENTARIO[[#This Row],[Salidas]]</f>
        <v>1</v>
      </c>
      <c r="M726" s="175">
        <f>INVENTARIO[[#This Row],[Precio Final]]*10%</f>
        <v>2.7</v>
      </c>
      <c r="N726" s="42">
        <v>0</v>
      </c>
      <c r="O726" s="42">
        <v>17.5</v>
      </c>
      <c r="P726" s="42">
        <v>7.49</v>
      </c>
      <c r="Q726" s="110"/>
      <c r="R726" s="42"/>
      <c r="S726" s="178">
        <v>5</v>
      </c>
      <c r="T726" s="42">
        <f>INVENTARIO[[#This Row],[Costo Unitario (USD)]]+INVENTARIO[[#This Row],[Costo Envío (USD)]]</f>
        <v>12.49</v>
      </c>
      <c r="U726" s="42">
        <f>INVENTARIO[[#This Row],[Costo total]]*1.5</f>
        <v>18.734999999999999</v>
      </c>
      <c r="V726" s="42">
        <v>27</v>
      </c>
      <c r="W726" s="42">
        <f>INVENTARIO[[#This Row],[Precio Final]]-INVENTARIO[[#This Row],[Costo total]]</f>
        <v>14.51</v>
      </c>
      <c r="X726" s="176">
        <f>INVENTARIO[[#This Row],[Ganancia Unitaria]]*INVENTARIO[[#This Row],[Salidas]]</f>
        <v>0</v>
      </c>
      <c r="Y726" s="42" t="s">
        <v>2330</v>
      </c>
      <c r="Z726" s="20"/>
    </row>
    <row r="727" spans="1:26" ht="55" customHeight="1" x14ac:dyDescent="0.15">
      <c r="A727" s="43" t="s">
        <v>2085</v>
      </c>
      <c r="B727" s="169"/>
      <c r="C727" s="170" t="s">
        <v>12</v>
      </c>
      <c r="D727" s="83" t="s">
        <v>215</v>
      </c>
      <c r="E727" s="83" t="s">
        <v>2112</v>
      </c>
      <c r="F727" s="83" t="s">
        <v>2393</v>
      </c>
      <c r="G727" s="83" t="s">
        <v>1955</v>
      </c>
      <c r="H727" s="171">
        <f>INVENTARIO[[#This Row],[Precio Final]]</f>
        <v>27</v>
      </c>
      <c r="I727" s="83">
        <v>10</v>
      </c>
      <c r="J727" s="83">
        <v>1</v>
      </c>
      <c r="K727" s="112">
        <f>SUMIFS(VENTAS[Cantidad],VENTAS[Código del producto Vendido],INVENTARIO[[#This Row],[Code]])</f>
        <v>1</v>
      </c>
      <c r="L727" s="121">
        <f>INVENTARIO[[#This Row],[Entradas]]-INVENTARIO[[#This Row],[Salidas]]</f>
        <v>0</v>
      </c>
      <c r="M727" s="171">
        <f>INVENTARIO[[#This Row],[Precio Final]]*10%</f>
        <v>2.7</v>
      </c>
      <c r="N727" s="43">
        <v>0</v>
      </c>
      <c r="O727" s="43">
        <v>17.5</v>
      </c>
      <c r="P727" s="43">
        <v>7.49</v>
      </c>
      <c r="Q727" s="112"/>
      <c r="R727" s="43"/>
      <c r="S727" s="177">
        <v>5</v>
      </c>
      <c r="T727" s="168">
        <f>INVENTARIO[[#This Row],[Costo Unitario (USD)]]+INVENTARIO[[#This Row],[Costo Envío (USD)]]</f>
        <v>12.49</v>
      </c>
      <c r="U727" s="168">
        <f>INVENTARIO[[#This Row],[Costo total]]*1.5</f>
        <v>18.734999999999999</v>
      </c>
      <c r="V727" s="43">
        <v>27</v>
      </c>
      <c r="W727" s="43">
        <f>INVENTARIO[[#This Row],[Precio Final]]-INVENTARIO[[#This Row],[Costo total]]</f>
        <v>14.51</v>
      </c>
      <c r="X727" s="172">
        <f>INVENTARIO[[#This Row],[Ganancia Unitaria]]*INVENTARIO[[#This Row],[Salidas]]</f>
        <v>14.51</v>
      </c>
      <c r="Y727" s="43" t="s">
        <v>2330</v>
      </c>
      <c r="Z727" s="43"/>
    </row>
    <row r="728" spans="1:26" ht="55" customHeight="1" x14ac:dyDescent="0.15">
      <c r="A728" s="42" t="s">
        <v>2086</v>
      </c>
      <c r="B728" s="173"/>
      <c r="C728" s="174" t="s">
        <v>12</v>
      </c>
      <c r="D728" s="78" t="s">
        <v>215</v>
      </c>
      <c r="E728" s="78" t="s">
        <v>2113</v>
      </c>
      <c r="F728" s="78" t="s">
        <v>714</v>
      </c>
      <c r="G728" s="78" t="s">
        <v>1955</v>
      </c>
      <c r="H728" s="175">
        <f>INVENTARIO[[#This Row],[Precio Final]]</f>
        <v>43</v>
      </c>
      <c r="I728" s="78">
        <v>10</v>
      </c>
      <c r="J728" s="78">
        <v>1</v>
      </c>
      <c r="K728" s="110">
        <f>SUMIFS(VENTAS[Cantidad],VENTAS[Código del producto Vendido],INVENTARIO[[#This Row],[Code]])</f>
        <v>1</v>
      </c>
      <c r="L728" s="120">
        <f>INVENTARIO[[#This Row],[Entradas]]-INVENTARIO[[#This Row],[Salidas]]</f>
        <v>0</v>
      </c>
      <c r="M728" s="175">
        <f>INVENTARIO[[#This Row],[Precio Final]]*10%</f>
        <v>4.3</v>
      </c>
      <c r="N728" s="42">
        <v>0</v>
      </c>
      <c r="O728" s="42">
        <v>27.5</v>
      </c>
      <c r="P728" s="42">
        <v>17.489999999999998</v>
      </c>
      <c r="Q728" s="110"/>
      <c r="R728" s="42"/>
      <c r="S728" s="178">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6">
        <f>INVENTARIO[[#This Row],[Ganancia Unitaria]]*INVENTARIO[[#This Row],[Salidas]]</f>
        <v>15.510000000000002</v>
      </c>
      <c r="Y728" s="42" t="s">
        <v>2330</v>
      </c>
      <c r="Z728" s="20"/>
    </row>
    <row r="729" spans="1:26" ht="55" customHeight="1" x14ac:dyDescent="0.15">
      <c r="A729" s="43" t="s">
        <v>2087</v>
      </c>
      <c r="B729" s="169"/>
      <c r="C729" s="170" t="s">
        <v>12</v>
      </c>
      <c r="D729" s="83" t="s">
        <v>215</v>
      </c>
      <c r="E729" s="83" t="s">
        <v>2113</v>
      </c>
      <c r="F729" s="83" t="s">
        <v>2393</v>
      </c>
      <c r="G729" s="83" t="s">
        <v>1955</v>
      </c>
      <c r="H729" s="171">
        <f>INVENTARIO[[#This Row],[Precio Final]]</f>
        <v>43</v>
      </c>
      <c r="I729" s="83">
        <v>10</v>
      </c>
      <c r="J729" s="83">
        <v>1</v>
      </c>
      <c r="K729" s="112">
        <f>SUMIFS(VENTAS[Cantidad],VENTAS[Código del producto Vendido],INVENTARIO[[#This Row],[Code]])</f>
        <v>1</v>
      </c>
      <c r="L729" s="121">
        <f>INVENTARIO[[#This Row],[Entradas]]-INVENTARIO[[#This Row],[Salidas]]</f>
        <v>0</v>
      </c>
      <c r="M729" s="171">
        <f>INVENTARIO[[#This Row],[Precio Final]]*10%</f>
        <v>4.3</v>
      </c>
      <c r="N729" s="43">
        <v>0</v>
      </c>
      <c r="O729" s="43">
        <v>27.5</v>
      </c>
      <c r="P729" s="43">
        <v>17.489999999999998</v>
      </c>
      <c r="Q729" s="112"/>
      <c r="R729" s="43"/>
      <c r="S729" s="177">
        <v>10</v>
      </c>
      <c r="T729" s="168">
        <f>INVENTARIO[[#This Row],[Costo Unitario (USD)]]+INVENTARIO[[#This Row],[Costo Envío (USD)]]</f>
        <v>27.49</v>
      </c>
      <c r="U729" s="168">
        <f>INVENTARIO[[#This Row],[Costo total]]*1.5</f>
        <v>41.234999999999999</v>
      </c>
      <c r="V729" s="43">
        <v>43</v>
      </c>
      <c r="W729" s="43">
        <f>INVENTARIO[[#This Row],[Precio Final]]-INVENTARIO[[#This Row],[Costo total]]</f>
        <v>15.510000000000002</v>
      </c>
      <c r="X729" s="172">
        <f>INVENTARIO[[#This Row],[Ganancia Unitaria]]*INVENTARIO[[#This Row],[Salidas]]</f>
        <v>15.510000000000002</v>
      </c>
      <c r="Y729" s="43" t="s">
        <v>2330</v>
      </c>
      <c r="Z729" s="43"/>
    </row>
    <row r="730" spans="1:26" ht="55" customHeight="1" x14ac:dyDescent="0.15">
      <c r="A730" s="42" t="s">
        <v>2114</v>
      </c>
      <c r="B730" s="173"/>
      <c r="C730" s="174" t="s">
        <v>12</v>
      </c>
      <c r="D730" s="78" t="s">
        <v>215</v>
      </c>
      <c r="E730" s="78" t="s">
        <v>2113</v>
      </c>
      <c r="F730" s="78" t="s">
        <v>714</v>
      </c>
      <c r="G730" s="78" t="s">
        <v>1955</v>
      </c>
      <c r="H730" s="175">
        <f>INVENTARIO[[#This Row],[Precio Final]]</f>
        <v>43</v>
      </c>
      <c r="I730" s="78">
        <v>10</v>
      </c>
      <c r="J730" s="78">
        <v>1</v>
      </c>
      <c r="K730" s="110">
        <f>SUMIFS(VENTAS[Cantidad],VENTAS[Código del producto Vendido],INVENTARIO[[#This Row],[Code]])</f>
        <v>1</v>
      </c>
      <c r="L730" s="120">
        <f>INVENTARIO[[#This Row],[Entradas]]-INVENTARIO[[#This Row],[Salidas]]</f>
        <v>0</v>
      </c>
      <c r="M730" s="175">
        <f>INVENTARIO[[#This Row],[Precio Final]]*10%</f>
        <v>4.3</v>
      </c>
      <c r="N730" s="42">
        <v>0</v>
      </c>
      <c r="O730" s="42">
        <v>27.5</v>
      </c>
      <c r="P730" s="42">
        <v>17.489999999999998</v>
      </c>
      <c r="Q730" s="110"/>
      <c r="R730" s="42"/>
      <c r="S730" s="178">
        <v>10</v>
      </c>
      <c r="T730" s="42">
        <f>INVENTARIO[[#This Row],[Costo Unitario (USD)]]+INVENTARIO[[#This Row],[Costo Envío (USD)]]</f>
        <v>27.49</v>
      </c>
      <c r="U730" s="42">
        <f>INVENTARIO[[#This Row],[Costo total]]*1.5</f>
        <v>41.234999999999999</v>
      </c>
      <c r="V730" s="42">
        <v>43</v>
      </c>
      <c r="W730" s="42">
        <f>INVENTARIO[[#This Row],[Precio Final]]-INVENTARIO[[#This Row],[Costo total]]</f>
        <v>15.510000000000002</v>
      </c>
      <c r="X730" s="176">
        <f>INVENTARIO[[#This Row],[Ganancia Unitaria]]*INVENTARIO[[#This Row],[Salidas]]</f>
        <v>15.510000000000002</v>
      </c>
      <c r="Y730" s="42" t="s">
        <v>2330</v>
      </c>
      <c r="Z730" s="20"/>
    </row>
    <row r="731" spans="1:26" ht="55" customHeight="1" x14ac:dyDescent="0.15">
      <c r="A731" s="43" t="s">
        <v>2115</v>
      </c>
      <c r="B731" s="169"/>
      <c r="C731" s="170" t="s">
        <v>12</v>
      </c>
      <c r="D731" s="83" t="s">
        <v>215</v>
      </c>
      <c r="E731" s="83" t="s">
        <v>2116</v>
      </c>
      <c r="F731" s="83" t="s">
        <v>2393</v>
      </c>
      <c r="G731" s="83" t="s">
        <v>1955</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22.5</v>
      </c>
      <c r="P731" s="43">
        <v>12.49</v>
      </c>
      <c r="Q731" s="112"/>
      <c r="R731" s="43"/>
      <c r="S731" s="177">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2330</v>
      </c>
      <c r="Z731" s="43"/>
    </row>
    <row r="732" spans="1:26" ht="55" customHeight="1" x14ac:dyDescent="0.15">
      <c r="A732" s="42" t="s">
        <v>2117</v>
      </c>
      <c r="B732" s="173"/>
      <c r="C732" s="174" t="s">
        <v>12</v>
      </c>
      <c r="D732" s="78" t="s">
        <v>215</v>
      </c>
      <c r="E732" s="78" t="s">
        <v>2116</v>
      </c>
      <c r="F732" s="78" t="s">
        <v>713</v>
      </c>
      <c r="G732" s="78" t="s">
        <v>1955</v>
      </c>
      <c r="H732" s="175">
        <f>INVENTARIO[[#This Row],[Precio Final]]</f>
        <v>35</v>
      </c>
      <c r="I732" s="78">
        <v>10</v>
      </c>
      <c r="J732" s="78">
        <v>1</v>
      </c>
      <c r="K732" s="110">
        <f>SUMIFS(VENTAS[Cantidad],VENTAS[Código del producto Vendido],INVENTARIO[[#This Row],[Code]])</f>
        <v>1</v>
      </c>
      <c r="L732" s="120">
        <f>INVENTARIO[[#This Row],[Entradas]]-INVENTARIO[[#This Row],[Salidas]]</f>
        <v>0</v>
      </c>
      <c r="M732" s="175">
        <f>INVENTARIO[[#This Row],[Precio Final]]*10%</f>
        <v>3.5</v>
      </c>
      <c r="N732" s="42">
        <v>0</v>
      </c>
      <c r="O732" s="42">
        <v>22.5</v>
      </c>
      <c r="P732" s="42">
        <v>12.49</v>
      </c>
      <c r="Q732" s="110"/>
      <c r="R732" s="42"/>
      <c r="S732" s="178">
        <v>10</v>
      </c>
      <c r="T732" s="42">
        <f>INVENTARIO[[#This Row],[Costo Unitario (USD)]]+INVENTARIO[[#This Row],[Costo Envío (USD)]]</f>
        <v>22.490000000000002</v>
      </c>
      <c r="U732" s="42">
        <f>INVENTARIO[[#This Row],[Costo total]]*1.5</f>
        <v>33.734999999999999</v>
      </c>
      <c r="V732" s="42">
        <v>35</v>
      </c>
      <c r="W732" s="42">
        <f>INVENTARIO[[#This Row],[Precio Final]]-INVENTARIO[[#This Row],[Costo total]]</f>
        <v>12.509999999999998</v>
      </c>
      <c r="X732" s="176">
        <f>INVENTARIO[[#This Row],[Ganancia Unitaria]]*INVENTARIO[[#This Row],[Salidas]]</f>
        <v>12.509999999999998</v>
      </c>
      <c r="Y732" s="42" t="s">
        <v>2330</v>
      </c>
      <c r="Z732" s="20"/>
    </row>
    <row r="733" spans="1:26" ht="55" customHeight="1" x14ac:dyDescent="0.15">
      <c r="A733" s="43" t="s">
        <v>2118</v>
      </c>
      <c r="B733" s="169"/>
      <c r="C733" s="170" t="s">
        <v>12</v>
      </c>
      <c r="D733" s="83" t="s">
        <v>215</v>
      </c>
      <c r="E733" s="83" t="s">
        <v>2116</v>
      </c>
      <c r="F733" s="83" t="s">
        <v>692</v>
      </c>
      <c r="G733" s="83" t="s">
        <v>1955</v>
      </c>
      <c r="H733" s="171">
        <f>INVENTARIO[[#This Row],[Precio Final]]</f>
        <v>35</v>
      </c>
      <c r="I733" s="83">
        <v>10</v>
      </c>
      <c r="J733" s="83">
        <v>1</v>
      </c>
      <c r="K733" s="112">
        <f>SUMIFS(VENTAS[Cantidad],VENTAS[Código del producto Vendido],INVENTARIO[[#This Row],[Code]])</f>
        <v>1</v>
      </c>
      <c r="L733" s="121">
        <f>INVENTARIO[[#This Row],[Entradas]]-INVENTARIO[[#This Row],[Salidas]]</f>
        <v>0</v>
      </c>
      <c r="M733" s="171">
        <f>INVENTARIO[[#This Row],[Precio Final]]*10%</f>
        <v>3.5</v>
      </c>
      <c r="N733" s="43">
        <v>0</v>
      </c>
      <c r="O733" s="43">
        <v>0</v>
      </c>
      <c r="P733" s="43">
        <v>12.49</v>
      </c>
      <c r="Q733" s="112"/>
      <c r="R733" s="43"/>
      <c r="S733" s="177">
        <v>10</v>
      </c>
      <c r="T733" s="168">
        <f>INVENTARIO[[#This Row],[Costo Unitario (USD)]]+INVENTARIO[[#This Row],[Costo Envío (USD)]]</f>
        <v>22.490000000000002</v>
      </c>
      <c r="U733" s="168">
        <f>INVENTARIO[[#This Row],[Costo total]]*1.5</f>
        <v>33.734999999999999</v>
      </c>
      <c r="V733" s="43">
        <v>35</v>
      </c>
      <c r="W733" s="43">
        <f>INVENTARIO[[#This Row],[Precio Final]]-INVENTARIO[[#This Row],[Costo total]]</f>
        <v>12.509999999999998</v>
      </c>
      <c r="X733" s="172">
        <f>INVENTARIO[[#This Row],[Ganancia Unitaria]]*INVENTARIO[[#This Row],[Salidas]]</f>
        <v>12.509999999999998</v>
      </c>
      <c r="Y733" s="43" t="s">
        <v>2330</v>
      </c>
      <c r="Z733" s="43"/>
    </row>
    <row r="734" spans="1:26" ht="55" customHeight="1" x14ac:dyDescent="0.15">
      <c r="A734" s="42" t="s">
        <v>2119</v>
      </c>
      <c r="B734" s="173"/>
      <c r="C734" s="174" t="s">
        <v>12</v>
      </c>
      <c r="D734" s="78" t="s">
        <v>50</v>
      </c>
      <c r="E734" s="78" t="s">
        <v>2400</v>
      </c>
      <c r="F734" s="78" t="s">
        <v>695</v>
      </c>
      <c r="G734" s="78" t="s">
        <v>1955</v>
      </c>
      <c r="H734" s="175">
        <f>INVENTARIO[[#This Row],[Precio Final]]</f>
        <v>28</v>
      </c>
      <c r="I734" s="78">
        <v>4</v>
      </c>
      <c r="J734" s="78">
        <v>2</v>
      </c>
      <c r="K734" s="110">
        <f>SUMIFS(VENTAS[Cantidad],VENTAS[Código del producto Vendido],INVENTARIO[[#This Row],[Code]])</f>
        <v>0</v>
      </c>
      <c r="L734" s="120">
        <f>INVENTARIO[[#This Row],[Entradas]]-INVENTARIO[[#This Row],[Salidas]]</f>
        <v>2</v>
      </c>
      <c r="M734" s="175">
        <f>INVENTARIO[[#This Row],[Precio Final]]*10%</f>
        <v>2.8000000000000003</v>
      </c>
      <c r="N734" s="42">
        <v>0</v>
      </c>
      <c r="O734" s="42">
        <v>23</v>
      </c>
      <c r="P734" s="42">
        <v>7.5</v>
      </c>
      <c r="Q734" s="110"/>
      <c r="R734" s="42"/>
      <c r="S734" s="178">
        <v>5</v>
      </c>
      <c r="T734" s="42">
        <f>INVENTARIO[[#This Row],[Costo Unitario (USD)]]+INVENTARIO[[#This Row],[Costo Envío (USD)]]</f>
        <v>12.5</v>
      </c>
      <c r="U734" s="42">
        <f>INVENTARIO[[#This Row],[Costo total]]*1.5</f>
        <v>18.75</v>
      </c>
      <c r="V734" s="42">
        <v>28</v>
      </c>
      <c r="W734" s="42">
        <f>INVENTARIO[[#This Row],[Precio Final]]-INVENTARIO[[#This Row],[Costo total]]</f>
        <v>15.5</v>
      </c>
      <c r="X734" s="176">
        <f>INVENTARIO[[#This Row],[Ganancia Unitaria]]*INVENTARIO[[#This Row],[Salidas]]</f>
        <v>0</v>
      </c>
      <c r="Y734" s="42" t="s">
        <v>2330</v>
      </c>
      <c r="Z734" s="20"/>
    </row>
    <row r="735" spans="1:26" ht="55" customHeight="1" x14ac:dyDescent="0.15">
      <c r="A735" s="43" t="s">
        <v>2120</v>
      </c>
      <c r="B735" s="169"/>
      <c r="C735" s="170" t="s">
        <v>12</v>
      </c>
      <c r="D735" s="83" t="s">
        <v>50</v>
      </c>
      <c r="E735" s="83" t="s">
        <v>2400</v>
      </c>
      <c r="F735" s="83" t="s">
        <v>698</v>
      </c>
      <c r="G735" s="83" t="s">
        <v>1955</v>
      </c>
      <c r="H735" s="171">
        <f>INVENTARIO[[#This Row],[Precio Final]]</f>
        <v>28</v>
      </c>
      <c r="I735" s="83">
        <v>4</v>
      </c>
      <c r="J735" s="83">
        <v>2</v>
      </c>
      <c r="K735" s="112">
        <f>SUMIFS(VENTAS[Cantidad],VENTAS[Código del producto Vendido],INVENTARIO[[#This Row],[Code]])</f>
        <v>0</v>
      </c>
      <c r="L735" s="121">
        <f>INVENTARIO[[#This Row],[Entradas]]-INVENTARIO[[#This Row],[Salidas]]</f>
        <v>2</v>
      </c>
      <c r="M735" s="171">
        <f>INVENTARIO[[#This Row],[Precio Final]]*10%</f>
        <v>2.8000000000000003</v>
      </c>
      <c r="N735" s="43">
        <v>0</v>
      </c>
      <c r="O735" s="43">
        <v>23</v>
      </c>
      <c r="P735" s="43">
        <v>7.5</v>
      </c>
      <c r="Q735" s="112"/>
      <c r="R735" s="43"/>
      <c r="S735" s="177">
        <v>5</v>
      </c>
      <c r="T735" s="168">
        <f>INVENTARIO[[#This Row],[Costo Unitario (USD)]]+INVENTARIO[[#This Row],[Costo Envío (USD)]]</f>
        <v>12.5</v>
      </c>
      <c r="U735" s="168">
        <f>INVENTARIO[[#This Row],[Costo total]]*1.5</f>
        <v>18.75</v>
      </c>
      <c r="V735" s="43">
        <v>28</v>
      </c>
      <c r="W735" s="43">
        <f>INVENTARIO[[#This Row],[Precio Final]]-INVENTARIO[[#This Row],[Costo total]]</f>
        <v>15.5</v>
      </c>
      <c r="X735" s="172">
        <f>INVENTARIO[[#This Row],[Ganancia Unitaria]]*INVENTARIO[[#This Row],[Salidas]]</f>
        <v>0</v>
      </c>
      <c r="Y735" s="43" t="s">
        <v>2330</v>
      </c>
      <c r="Z735" s="43"/>
    </row>
    <row r="736" spans="1:26" ht="55" customHeight="1" x14ac:dyDescent="0.15">
      <c r="A736" s="42" t="s">
        <v>2121</v>
      </c>
      <c r="B736" s="173"/>
      <c r="C736" s="174" t="s">
        <v>12</v>
      </c>
      <c r="D736" s="78" t="s">
        <v>50</v>
      </c>
      <c r="E736" s="78" t="s">
        <v>2400</v>
      </c>
      <c r="F736" s="78" t="s">
        <v>692</v>
      </c>
      <c r="G736" s="78" t="s">
        <v>1955</v>
      </c>
      <c r="H736" s="175">
        <f>INVENTARIO[[#This Row],[Precio Final]]</f>
        <v>28</v>
      </c>
      <c r="I736" s="78">
        <v>4</v>
      </c>
      <c r="J736" s="78">
        <v>2</v>
      </c>
      <c r="K736" s="110">
        <f>SUMIFS(VENTAS[Cantidad],VENTAS[Código del producto Vendido],INVENTARIO[[#This Row],[Code]])</f>
        <v>0</v>
      </c>
      <c r="L736" s="120">
        <f>INVENTARIO[[#This Row],[Entradas]]-INVENTARIO[[#This Row],[Salidas]]</f>
        <v>2</v>
      </c>
      <c r="M736" s="175">
        <f>INVENTARIO[[#This Row],[Precio Final]]*10%</f>
        <v>2.8000000000000003</v>
      </c>
      <c r="N736" s="42">
        <v>0</v>
      </c>
      <c r="O736" s="42">
        <v>11.5</v>
      </c>
      <c r="P736" s="42">
        <v>7.5</v>
      </c>
      <c r="Q736" s="110"/>
      <c r="R736" s="42"/>
      <c r="S736" s="178">
        <v>5</v>
      </c>
      <c r="T736" s="42">
        <f>INVENTARIO[[#This Row],[Costo Unitario (USD)]]+INVENTARIO[[#This Row],[Costo Envío (USD)]]</f>
        <v>12.5</v>
      </c>
      <c r="U736" s="42">
        <f>INVENTARIO[[#This Row],[Costo total]]*1.5</f>
        <v>18.75</v>
      </c>
      <c r="V736" s="42">
        <v>28</v>
      </c>
      <c r="W736" s="42">
        <f>INVENTARIO[[#This Row],[Precio Final]]-INVENTARIO[[#This Row],[Costo total]]</f>
        <v>15.5</v>
      </c>
      <c r="X736" s="176">
        <f>INVENTARIO[[#This Row],[Ganancia Unitaria]]*INVENTARIO[[#This Row],[Salidas]]</f>
        <v>0</v>
      </c>
      <c r="Y736" s="42" t="s">
        <v>2330</v>
      </c>
      <c r="Z736" s="20"/>
    </row>
    <row r="737" spans="1:26" ht="55" customHeight="1" x14ac:dyDescent="0.15">
      <c r="A737" s="43" t="s">
        <v>2122</v>
      </c>
      <c r="B737" s="169"/>
      <c r="C737" s="170" t="s">
        <v>12</v>
      </c>
      <c r="D737" s="83" t="s">
        <v>2397</v>
      </c>
      <c r="E737" s="83" t="s">
        <v>2430</v>
      </c>
      <c r="F737" s="83" t="s">
        <v>692</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19.5</v>
      </c>
      <c r="P737" s="43">
        <v>11.19</v>
      </c>
      <c r="Q737" s="112"/>
      <c r="R737" s="43"/>
      <c r="S737" s="177">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row>
    <row r="738" spans="1:26" ht="55" customHeight="1" x14ac:dyDescent="0.15">
      <c r="A738" s="42" t="s">
        <v>2123</v>
      </c>
      <c r="B738" s="173"/>
      <c r="C738" s="174" t="s">
        <v>12</v>
      </c>
      <c r="D738" s="78" t="s">
        <v>2397</v>
      </c>
      <c r="E738" s="78" t="s">
        <v>2430</v>
      </c>
      <c r="F738" s="78" t="s">
        <v>697</v>
      </c>
      <c r="G738" s="78" t="s">
        <v>426</v>
      </c>
      <c r="H738" s="175">
        <f>INVENTARIO[[#This Row],[Precio Final]]</f>
        <v>32</v>
      </c>
      <c r="I738" s="78">
        <v>8</v>
      </c>
      <c r="J738" s="78">
        <v>2</v>
      </c>
      <c r="K738" s="110">
        <f>SUMIFS(VENTAS[Cantidad],VENTAS[Código del producto Vendido],INVENTARIO[[#This Row],[Code]])</f>
        <v>1</v>
      </c>
      <c r="L738" s="120">
        <f>INVENTARIO[[#This Row],[Entradas]]-INVENTARIO[[#This Row],[Salidas]]</f>
        <v>1</v>
      </c>
      <c r="M738" s="175">
        <f>INVENTARIO[[#This Row],[Precio Final]]*10%</f>
        <v>3.2</v>
      </c>
      <c r="N738" s="42">
        <v>0</v>
      </c>
      <c r="O738" s="42">
        <v>39</v>
      </c>
      <c r="P738" s="42">
        <v>11.19</v>
      </c>
      <c r="Q738" s="110"/>
      <c r="R738" s="42"/>
      <c r="S738" s="178">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6">
        <f>INVENTARIO[[#This Row],[Ganancia Unitaria]]*INVENTARIO[[#This Row],[Salidas]]</f>
        <v>15.810000000000002</v>
      </c>
      <c r="Y738" s="42"/>
      <c r="Z738" s="20"/>
    </row>
    <row r="739" spans="1:26" ht="55" customHeight="1" x14ac:dyDescent="0.15">
      <c r="A739" s="43" t="s">
        <v>2124</v>
      </c>
      <c r="B739" s="169"/>
      <c r="C739" s="170" t="s">
        <v>12</v>
      </c>
      <c r="D739" s="83" t="s">
        <v>2397</v>
      </c>
      <c r="E739" s="83" t="s">
        <v>2430</v>
      </c>
      <c r="F739" s="83" t="s">
        <v>698</v>
      </c>
      <c r="G739" s="83" t="s">
        <v>426</v>
      </c>
      <c r="H739" s="171">
        <f>INVENTARIO[[#This Row],[Precio Final]]</f>
        <v>32</v>
      </c>
      <c r="I739" s="83">
        <v>8</v>
      </c>
      <c r="J739" s="83">
        <v>1</v>
      </c>
      <c r="K739" s="112">
        <f>SUMIFS(VENTAS[Cantidad],VENTAS[Código del producto Vendido],INVENTARIO[[#This Row],[Code]])</f>
        <v>0</v>
      </c>
      <c r="L739" s="121">
        <f>INVENTARIO[[#This Row],[Entradas]]-INVENTARIO[[#This Row],[Salidas]]</f>
        <v>1</v>
      </c>
      <c r="M739" s="171">
        <f>INVENTARIO[[#This Row],[Precio Final]]*10%</f>
        <v>3.2</v>
      </c>
      <c r="N739" s="43">
        <v>0</v>
      </c>
      <c r="O739" s="43">
        <v>58.5</v>
      </c>
      <c r="P739" s="43">
        <v>11.19</v>
      </c>
      <c r="Q739" s="112"/>
      <c r="R739" s="43"/>
      <c r="S739" s="177">
        <v>5</v>
      </c>
      <c r="T739" s="168">
        <f>INVENTARIO[[#This Row],[Costo Unitario (USD)]]+INVENTARIO[[#This Row],[Costo Envío (USD)]]</f>
        <v>16.189999999999998</v>
      </c>
      <c r="U739" s="168">
        <f>INVENTARIO[[#This Row],[Costo total]]*1.5</f>
        <v>24.284999999999997</v>
      </c>
      <c r="V739" s="43">
        <v>32</v>
      </c>
      <c r="W739" s="43">
        <f>INVENTARIO[[#This Row],[Precio Final]]-INVENTARIO[[#This Row],[Costo total]]</f>
        <v>15.810000000000002</v>
      </c>
      <c r="X739" s="172">
        <f>INVENTARIO[[#This Row],[Ganancia Unitaria]]*INVENTARIO[[#This Row],[Salidas]]</f>
        <v>0</v>
      </c>
      <c r="Y739" s="43"/>
      <c r="Z739" s="43"/>
    </row>
    <row r="740" spans="1:26" ht="55" customHeight="1" x14ac:dyDescent="0.15">
      <c r="A740" s="42" t="s">
        <v>2125</v>
      </c>
      <c r="B740" s="173"/>
      <c r="C740" s="174" t="s">
        <v>12</v>
      </c>
      <c r="D740" s="78" t="s">
        <v>2397</v>
      </c>
      <c r="E740" s="78" t="s">
        <v>2430</v>
      </c>
      <c r="F740" s="78" t="s">
        <v>695</v>
      </c>
      <c r="G740" s="78" t="s">
        <v>426</v>
      </c>
      <c r="H740" s="175">
        <f>INVENTARIO[[#This Row],[Precio Final]]</f>
        <v>32</v>
      </c>
      <c r="I740" s="78">
        <v>8</v>
      </c>
      <c r="J740" s="78">
        <v>2</v>
      </c>
      <c r="K740" s="110">
        <f>SUMIFS(VENTAS[Cantidad],VENTAS[Código del producto Vendido],INVENTARIO[[#This Row],[Code]])</f>
        <v>0</v>
      </c>
      <c r="L740" s="120">
        <f>INVENTARIO[[#This Row],[Entradas]]-INVENTARIO[[#This Row],[Salidas]]</f>
        <v>2</v>
      </c>
      <c r="M740" s="175">
        <f>INVENTARIO[[#This Row],[Precio Final]]*10%</f>
        <v>3.2</v>
      </c>
      <c r="N740" s="42">
        <v>0</v>
      </c>
      <c r="O740" s="42">
        <v>39</v>
      </c>
      <c r="P740" s="42">
        <v>11.19</v>
      </c>
      <c r="Q740" s="110"/>
      <c r="R740" s="42"/>
      <c r="S740" s="178">
        <v>5</v>
      </c>
      <c r="T740" s="42">
        <f>INVENTARIO[[#This Row],[Costo Unitario (USD)]]+INVENTARIO[[#This Row],[Costo Envío (USD)]]</f>
        <v>16.189999999999998</v>
      </c>
      <c r="U740" s="42">
        <f>INVENTARIO[[#This Row],[Costo total]]*1.5</f>
        <v>24.284999999999997</v>
      </c>
      <c r="V740" s="42">
        <v>32</v>
      </c>
      <c r="W740" s="42">
        <f>INVENTARIO[[#This Row],[Precio Final]]-INVENTARIO[[#This Row],[Costo total]]</f>
        <v>15.810000000000002</v>
      </c>
      <c r="X740" s="176">
        <f>INVENTARIO[[#This Row],[Ganancia Unitaria]]*INVENTARIO[[#This Row],[Salidas]]</f>
        <v>0</v>
      </c>
      <c r="Y740" s="42"/>
      <c r="Z740" s="20"/>
    </row>
    <row r="741" spans="1:26" ht="55" customHeight="1" x14ac:dyDescent="0.15">
      <c r="A741" s="43" t="s">
        <v>2126</v>
      </c>
      <c r="B741" s="169"/>
      <c r="C741" s="170" t="s">
        <v>12</v>
      </c>
      <c r="D741" s="83" t="s">
        <v>2397</v>
      </c>
      <c r="E741" s="83" t="s">
        <v>2127</v>
      </c>
      <c r="F741" s="83" t="s">
        <v>698</v>
      </c>
      <c r="G741" s="83" t="s">
        <v>426</v>
      </c>
      <c r="H741" s="171">
        <f>INVENTARIO[[#This Row],[Precio Final]]</f>
        <v>35</v>
      </c>
      <c r="I741" s="83">
        <v>0</v>
      </c>
      <c r="J741" s="83">
        <v>1</v>
      </c>
      <c r="K741" s="112">
        <f>SUMIFS(VENTAS[Cantidad],VENTAS[Código del producto Vendido],INVENTARIO[[#This Row],[Code]])</f>
        <v>0</v>
      </c>
      <c r="L741" s="121">
        <f>INVENTARIO[[#This Row],[Entradas]]-INVENTARIO[[#This Row],[Salidas]]</f>
        <v>1</v>
      </c>
      <c r="M741" s="171">
        <f>INVENTARIO[[#This Row],[Precio Final]]*10%</f>
        <v>3.5</v>
      </c>
      <c r="N741" s="43">
        <v>0</v>
      </c>
      <c r="O741" s="43">
        <v>0</v>
      </c>
      <c r="P741" s="43">
        <v>15</v>
      </c>
      <c r="Q741" s="112"/>
      <c r="R741" s="43"/>
      <c r="S741" s="177">
        <v>5</v>
      </c>
      <c r="T741" s="168">
        <f>INVENTARIO[[#This Row],[Costo Unitario (USD)]]+INVENTARIO[[#This Row],[Costo Envío (USD)]]</f>
        <v>20</v>
      </c>
      <c r="U741" s="168">
        <f>INVENTARIO[[#This Row],[Costo total]]*1.5</f>
        <v>30</v>
      </c>
      <c r="V741" s="43">
        <v>35</v>
      </c>
      <c r="W741" s="43">
        <f>INVENTARIO[[#This Row],[Precio Final]]-INVENTARIO[[#This Row],[Costo total]]</f>
        <v>15</v>
      </c>
      <c r="X741" s="172">
        <f>INVENTARIO[[#This Row],[Ganancia Unitaria]]*INVENTARIO[[#This Row],[Salidas]]</f>
        <v>0</v>
      </c>
      <c r="Y741" s="43"/>
      <c r="Z741" s="43"/>
    </row>
    <row r="742" spans="1:26" ht="55" customHeight="1" x14ac:dyDescent="0.15">
      <c r="A742" s="42"/>
      <c r="B742" s="173"/>
      <c r="C742" s="174"/>
      <c r="D742" s="78"/>
      <c r="E742" s="78"/>
      <c r="F742" s="78"/>
      <c r="G742" s="78"/>
      <c r="H742" s="175"/>
      <c r="I742" s="78">
        <v>0</v>
      </c>
      <c r="J742" s="78"/>
      <c r="K742" s="110"/>
      <c r="L742" s="120"/>
      <c r="M742" s="175">
        <f>INVENTARIO[[#This Row],[Precio Final]]*10%</f>
        <v>0</v>
      </c>
      <c r="N742" s="42">
        <v>0</v>
      </c>
      <c r="O742" s="42">
        <v>0</v>
      </c>
      <c r="P742" s="42"/>
      <c r="Q742" s="110"/>
      <c r="R742" s="42"/>
      <c r="S742" s="178"/>
      <c r="T742" s="42">
        <f>INVENTARIO[[#This Row],[Costo Unitario (USD)]]+INVENTARIO[[#This Row],[Costo Envío (USD)]]</f>
        <v>0</v>
      </c>
      <c r="U742" s="42">
        <f>INVENTARIO[[#This Row],[Costo total]]*1.5</f>
        <v>0</v>
      </c>
      <c r="V742" s="42"/>
      <c r="W742" s="42">
        <f>INVENTARIO[[#This Row],[Precio Final]]-INVENTARIO[[#This Row],[Costo total]]</f>
        <v>0</v>
      </c>
      <c r="X742" s="176">
        <f>INVENTARIO[[#This Row],[Ganancia Unitaria]]*INVENTARIO[[#This Row],[Salidas]]</f>
        <v>0</v>
      </c>
      <c r="Y742" s="42"/>
      <c r="Z742" s="20"/>
    </row>
    <row r="743" spans="1:26" ht="55" customHeight="1" x14ac:dyDescent="0.15">
      <c r="A743" s="43" t="s">
        <v>2128</v>
      </c>
      <c r="B743" s="169"/>
      <c r="C743" s="170" t="s">
        <v>12</v>
      </c>
      <c r="D743" s="83" t="s">
        <v>2397</v>
      </c>
      <c r="E743" s="83" t="s">
        <v>2129</v>
      </c>
      <c r="F743" s="83" t="s">
        <v>697</v>
      </c>
      <c r="G743" s="83" t="s">
        <v>426</v>
      </c>
      <c r="H743" s="171">
        <f>INVENTARIO[[#This Row],[Precio Final]]</f>
        <v>20</v>
      </c>
      <c r="I743" s="83">
        <v>5</v>
      </c>
      <c r="J743" s="83">
        <v>3</v>
      </c>
      <c r="K743" s="112">
        <f>SUMIFS(VENTAS[Cantidad],VENTAS[Código del producto Vendido],INVENTARIO[[#This Row],[Code]])</f>
        <v>0</v>
      </c>
      <c r="L743" s="121">
        <f>INVENTARIO[[#This Row],[Entradas]]-INVENTARIO[[#This Row],[Salidas]]</f>
        <v>3</v>
      </c>
      <c r="M743" s="171">
        <f>INVENTARIO[[#This Row],[Precio Final]]*10%</f>
        <v>2</v>
      </c>
      <c r="N743" s="43">
        <v>0</v>
      </c>
      <c r="O743" s="43">
        <v>17</v>
      </c>
      <c r="P743" s="43">
        <v>12</v>
      </c>
      <c r="Q743" s="112"/>
      <c r="R743" s="43"/>
      <c r="S743" s="177">
        <v>5</v>
      </c>
      <c r="T743" s="168">
        <f>INVENTARIO[[#This Row],[Costo Unitario (USD)]]+INVENTARIO[[#This Row],[Costo Envío (USD)]]</f>
        <v>17</v>
      </c>
      <c r="U743" s="168">
        <f>INVENTARIO[[#This Row],[Costo total]]*1.5</f>
        <v>25.5</v>
      </c>
      <c r="V743" s="43">
        <v>20</v>
      </c>
      <c r="W743" s="43">
        <f>INVENTARIO[[#This Row],[Precio Final]]-INVENTARIO[[#This Row],[Costo total]]</f>
        <v>3</v>
      </c>
      <c r="X743" s="172">
        <f>INVENTARIO[[#This Row],[Ganancia Unitaria]]*INVENTARIO[[#This Row],[Salidas]]</f>
        <v>0</v>
      </c>
      <c r="Y743" s="43"/>
      <c r="Z743" s="43"/>
    </row>
    <row r="744" spans="1:26" ht="55" customHeight="1" x14ac:dyDescent="0.15">
      <c r="A744" s="42" t="s">
        <v>2130</v>
      </c>
      <c r="B744" s="173"/>
      <c r="C744" s="174" t="s">
        <v>12</v>
      </c>
      <c r="D744" s="78" t="s">
        <v>2397</v>
      </c>
      <c r="E744" s="78" t="s">
        <v>2129</v>
      </c>
      <c r="F744" s="78" t="s">
        <v>695</v>
      </c>
      <c r="G744" s="78" t="s">
        <v>426</v>
      </c>
      <c r="H744" s="175">
        <f>INVENTARIO[[#This Row],[Precio Final]]</f>
        <v>20</v>
      </c>
      <c r="I744" s="78">
        <v>5</v>
      </c>
      <c r="J744" s="78">
        <v>3</v>
      </c>
      <c r="K744" s="110">
        <f>SUMIFS(VENTAS[Cantidad],VENTAS[Código del producto Vendido],INVENTARIO[[#This Row],[Code]])</f>
        <v>0</v>
      </c>
      <c r="L744" s="120">
        <f>INVENTARIO[[#This Row],[Entradas]]-INVENTARIO[[#This Row],[Salidas]]</f>
        <v>3</v>
      </c>
      <c r="M744" s="175">
        <f>INVENTARIO[[#This Row],[Precio Final]]*10%</f>
        <v>2</v>
      </c>
      <c r="N744" s="42">
        <v>0</v>
      </c>
      <c r="O744" s="42">
        <v>17</v>
      </c>
      <c r="P744" s="42">
        <v>12</v>
      </c>
      <c r="Q744" s="110"/>
      <c r="R744" s="42"/>
      <c r="S744" s="178">
        <v>5</v>
      </c>
      <c r="T744" s="42">
        <f>INVENTARIO[[#This Row],[Costo Unitario (USD)]]+INVENTARIO[[#This Row],[Costo Envío (USD)]]</f>
        <v>17</v>
      </c>
      <c r="U744" s="42">
        <f>INVENTARIO[[#This Row],[Costo total]]*1.5</f>
        <v>25.5</v>
      </c>
      <c r="V744" s="42">
        <v>20</v>
      </c>
      <c r="W744" s="42">
        <f>INVENTARIO[[#This Row],[Precio Final]]-INVENTARIO[[#This Row],[Costo total]]</f>
        <v>3</v>
      </c>
      <c r="X744" s="176">
        <f>INVENTARIO[[#This Row],[Ganancia Unitaria]]*INVENTARIO[[#This Row],[Salidas]]</f>
        <v>0</v>
      </c>
      <c r="Y744" s="42"/>
      <c r="Z744" s="20"/>
    </row>
    <row r="745" spans="1:26" ht="55" customHeight="1" x14ac:dyDescent="0.15">
      <c r="A745" s="43" t="s">
        <v>2131</v>
      </c>
      <c r="B745" s="169"/>
      <c r="C745" s="170" t="s">
        <v>12</v>
      </c>
      <c r="D745" s="83" t="s">
        <v>215</v>
      </c>
      <c r="E745" s="83" t="s">
        <v>2132</v>
      </c>
      <c r="F745" s="83" t="s">
        <v>695</v>
      </c>
      <c r="G745" s="83" t="s">
        <v>164</v>
      </c>
      <c r="H745" s="171">
        <f>INVENTARIO[[#This Row],[Precio Final]]</f>
        <v>35</v>
      </c>
      <c r="I745" s="83">
        <v>0</v>
      </c>
      <c r="J745" s="83">
        <v>1</v>
      </c>
      <c r="K745" s="112">
        <f>SUMIFS(VENTAS[Cantidad],VENTAS[Código del producto Vendido],INVENTARIO[[#This Row],[Code]])</f>
        <v>0</v>
      </c>
      <c r="L745" s="121">
        <f>INVENTARIO[[#This Row],[Entradas]]-INVENTARIO[[#This Row],[Salidas]]</f>
        <v>1</v>
      </c>
      <c r="M745" s="171">
        <f>INVENTARIO[[#This Row],[Precio Final]]*10%</f>
        <v>3.5</v>
      </c>
      <c r="N745" s="43">
        <v>0</v>
      </c>
      <c r="O745" s="43">
        <v>0</v>
      </c>
      <c r="P745" s="43">
        <v>19</v>
      </c>
      <c r="Q745" s="112"/>
      <c r="R745" s="43"/>
      <c r="S745" s="177">
        <v>0</v>
      </c>
      <c r="T745" s="168">
        <f>INVENTARIO[[#This Row],[Costo Unitario (USD)]]+INVENTARIO[[#This Row],[Costo Envío (USD)]]</f>
        <v>19</v>
      </c>
      <c r="U745" s="168">
        <f>INVENTARIO[[#This Row],[Costo total]]*1.5</f>
        <v>28.5</v>
      </c>
      <c r="V745" s="43">
        <v>35</v>
      </c>
      <c r="W745" s="43">
        <f>INVENTARIO[[#This Row],[Precio Final]]-INVENTARIO[[#This Row],[Costo total]]</f>
        <v>16</v>
      </c>
      <c r="X745" s="172">
        <f>INVENTARIO[[#This Row],[Ganancia Unitaria]]*INVENTARIO[[#This Row],[Salidas]]</f>
        <v>0</v>
      </c>
      <c r="Y745" s="43" t="s">
        <v>2133</v>
      </c>
      <c r="Z745" s="43"/>
    </row>
    <row r="746" spans="1:26" ht="55" customHeight="1" x14ac:dyDescent="0.15">
      <c r="A746" s="42" t="s">
        <v>2134</v>
      </c>
      <c r="B746" s="173"/>
      <c r="C746" s="174" t="s">
        <v>12</v>
      </c>
      <c r="D746" s="78" t="s">
        <v>2397</v>
      </c>
      <c r="E746" s="78" t="s">
        <v>2135</v>
      </c>
      <c r="F746" s="78" t="s">
        <v>695</v>
      </c>
      <c r="G746" s="78" t="s">
        <v>164</v>
      </c>
      <c r="H746" s="175">
        <f>INVENTARIO[[#This Row],[Precio Final]]</f>
        <v>13</v>
      </c>
      <c r="I746" s="78">
        <v>0</v>
      </c>
      <c r="J746" s="78">
        <v>1</v>
      </c>
      <c r="K746" s="110">
        <f>SUMIFS(VENTAS[Cantidad],VENTAS[Código del producto Vendido],INVENTARIO[[#This Row],[Code]])</f>
        <v>1</v>
      </c>
      <c r="L746" s="120">
        <f>INVENTARIO[[#This Row],[Entradas]]-INVENTARIO[[#This Row],[Salidas]]</f>
        <v>0</v>
      </c>
      <c r="M746" s="175">
        <f>INVENTARIO[[#This Row],[Precio Final]]*10%</f>
        <v>1.3</v>
      </c>
      <c r="N746" s="42">
        <v>0</v>
      </c>
      <c r="O746" s="42">
        <v>0</v>
      </c>
      <c r="P746" s="42">
        <v>6</v>
      </c>
      <c r="Q746" s="110"/>
      <c r="R746" s="42"/>
      <c r="S746" s="178">
        <v>0</v>
      </c>
      <c r="T746" s="42">
        <f>INVENTARIO[[#This Row],[Costo Unitario (USD)]]+INVENTARIO[[#This Row],[Costo Envío (USD)]]</f>
        <v>6</v>
      </c>
      <c r="U746" s="42">
        <f>INVENTARIO[[#This Row],[Costo total]]*1.5</f>
        <v>9</v>
      </c>
      <c r="V746" s="42">
        <v>13</v>
      </c>
      <c r="W746" s="42">
        <f>INVENTARIO[[#This Row],[Precio Final]]-INVENTARIO[[#This Row],[Costo total]]</f>
        <v>7</v>
      </c>
      <c r="X746" s="176">
        <f>INVENTARIO[[#This Row],[Ganancia Unitaria]]*INVENTARIO[[#This Row],[Salidas]]</f>
        <v>7</v>
      </c>
      <c r="Y746" s="42" t="s">
        <v>2133</v>
      </c>
      <c r="Z746" s="20"/>
    </row>
    <row r="747" spans="1:26" ht="55" customHeight="1" x14ac:dyDescent="0.15">
      <c r="A747" s="43" t="s">
        <v>2136</v>
      </c>
      <c r="B747" s="169"/>
      <c r="C747" s="170" t="s">
        <v>12</v>
      </c>
      <c r="D747" s="83" t="s">
        <v>2397</v>
      </c>
      <c r="E747" s="83" t="s">
        <v>2137</v>
      </c>
      <c r="F747" s="83" t="s">
        <v>695</v>
      </c>
      <c r="G747" s="83" t="s">
        <v>164</v>
      </c>
      <c r="H747" s="171">
        <f>INVENTARIO[[#This Row],[Precio Final]]</f>
        <v>25</v>
      </c>
      <c r="I747" s="83">
        <v>0</v>
      </c>
      <c r="J747" s="83">
        <v>0</v>
      </c>
      <c r="K747" s="112">
        <f>SUMIFS(VENTAS[Cantidad],VENTAS[Código del producto Vendido],INVENTARIO[[#This Row],[Code]])</f>
        <v>0</v>
      </c>
      <c r="L747" s="121">
        <f>INVENTARIO[[#This Row],[Entradas]]-INVENTARIO[[#This Row],[Salidas]]</f>
        <v>0</v>
      </c>
      <c r="M747" s="171">
        <f>INVENTARIO[[#This Row],[Precio Final]]*10%</f>
        <v>2.5</v>
      </c>
      <c r="N747" s="43">
        <v>0</v>
      </c>
      <c r="O747" s="43">
        <v>0</v>
      </c>
      <c r="P747" s="43">
        <v>17</v>
      </c>
      <c r="Q747" s="112"/>
      <c r="R747" s="43"/>
      <c r="S747" s="177">
        <v>0</v>
      </c>
      <c r="T747" s="168">
        <f>INVENTARIO[[#This Row],[Costo Unitario (USD)]]+INVENTARIO[[#This Row],[Costo Envío (USD)]]</f>
        <v>17</v>
      </c>
      <c r="U747" s="168">
        <f>INVENTARIO[[#This Row],[Costo total]]*1.5</f>
        <v>25.5</v>
      </c>
      <c r="V747" s="43">
        <v>25</v>
      </c>
      <c r="W747" s="43">
        <f>INVENTARIO[[#This Row],[Precio Final]]-INVENTARIO[[#This Row],[Costo total]]</f>
        <v>8</v>
      </c>
      <c r="X747" s="172">
        <f>INVENTARIO[[#This Row],[Ganancia Unitaria]]*INVENTARIO[[#This Row],[Salidas]]</f>
        <v>0</v>
      </c>
      <c r="Y747" s="43" t="s">
        <v>2133</v>
      </c>
      <c r="Z747" s="43"/>
    </row>
    <row r="748" spans="1:26" ht="55" customHeight="1" x14ac:dyDescent="0.15">
      <c r="A748" s="42" t="s">
        <v>2138</v>
      </c>
      <c r="B748" s="173"/>
      <c r="C748" s="174" t="s">
        <v>12</v>
      </c>
      <c r="D748" s="78" t="s">
        <v>2397</v>
      </c>
      <c r="E748" s="78" t="s">
        <v>2139</v>
      </c>
      <c r="F748" s="78" t="s">
        <v>695</v>
      </c>
      <c r="G748" s="78" t="s">
        <v>164</v>
      </c>
      <c r="H748" s="175">
        <f>INVENTARIO[[#This Row],[Precio Final]]</f>
        <v>12</v>
      </c>
      <c r="I748" s="78">
        <v>0</v>
      </c>
      <c r="J748" s="78">
        <v>1</v>
      </c>
      <c r="K748" s="110">
        <f>SUMIFS(VENTAS[Cantidad],VENTAS[Código del producto Vendido],INVENTARIO[[#This Row],[Code]])</f>
        <v>1</v>
      </c>
      <c r="L748" s="120">
        <f>INVENTARIO[[#This Row],[Entradas]]-INVENTARIO[[#This Row],[Salidas]]</f>
        <v>0</v>
      </c>
      <c r="M748" s="175">
        <f>INVENTARIO[[#This Row],[Precio Final]]*10%</f>
        <v>1.2000000000000002</v>
      </c>
      <c r="N748" s="42">
        <v>0</v>
      </c>
      <c r="O748" s="42">
        <v>0</v>
      </c>
      <c r="P748" s="42">
        <v>6</v>
      </c>
      <c r="Q748" s="110"/>
      <c r="R748" s="42"/>
      <c r="S748" s="178">
        <v>0</v>
      </c>
      <c r="T748" s="42">
        <f>INVENTARIO[[#This Row],[Costo Unitario (USD)]]+INVENTARIO[[#This Row],[Costo Envío (USD)]]</f>
        <v>6</v>
      </c>
      <c r="U748" s="42">
        <f>INVENTARIO[[#This Row],[Costo total]]*1.5</f>
        <v>9</v>
      </c>
      <c r="V748" s="42">
        <v>12</v>
      </c>
      <c r="W748" s="42">
        <f>INVENTARIO[[#This Row],[Precio Final]]-INVENTARIO[[#This Row],[Costo total]]</f>
        <v>6</v>
      </c>
      <c r="X748" s="176">
        <f>INVENTARIO[[#This Row],[Ganancia Unitaria]]*INVENTARIO[[#This Row],[Salidas]]</f>
        <v>6</v>
      </c>
      <c r="Y748" s="42" t="s">
        <v>2133</v>
      </c>
      <c r="Z748" s="20"/>
    </row>
    <row r="749" spans="1:26" ht="55" customHeight="1" x14ac:dyDescent="0.15">
      <c r="A749" s="43" t="s">
        <v>2140</v>
      </c>
      <c r="B749" s="169"/>
      <c r="C749" s="170" t="s">
        <v>12</v>
      </c>
      <c r="D749" s="83" t="s">
        <v>2397</v>
      </c>
      <c r="E749" s="83" t="s">
        <v>2141</v>
      </c>
      <c r="F749" s="83" t="s">
        <v>697</v>
      </c>
      <c r="G749" s="83" t="s">
        <v>164</v>
      </c>
      <c r="H749" s="171">
        <f>INVENTARIO[[#This Row],[Precio Final]]</f>
        <v>30</v>
      </c>
      <c r="I749" s="83">
        <v>0</v>
      </c>
      <c r="J749" s="83">
        <v>1</v>
      </c>
      <c r="K749" s="112">
        <f>SUMIFS(VENTAS[Cantidad],VENTAS[Código del producto Vendido],INVENTARIO[[#This Row],[Code]])</f>
        <v>1</v>
      </c>
      <c r="L749" s="121">
        <f>INVENTARIO[[#This Row],[Entradas]]-INVENTARIO[[#This Row],[Salidas]]</f>
        <v>0</v>
      </c>
      <c r="M749" s="171">
        <f>INVENTARIO[[#This Row],[Precio Final]]*10%</f>
        <v>3</v>
      </c>
      <c r="N749" s="43">
        <v>0</v>
      </c>
      <c r="O749" s="43">
        <v>0</v>
      </c>
      <c r="P749" s="43">
        <v>13.5</v>
      </c>
      <c r="Q749" s="112"/>
      <c r="R749" s="43"/>
      <c r="S749" s="177">
        <v>0</v>
      </c>
      <c r="T749" s="168">
        <f>INVENTARIO[[#This Row],[Costo Unitario (USD)]]+INVENTARIO[[#This Row],[Costo Envío (USD)]]</f>
        <v>13.5</v>
      </c>
      <c r="U749" s="168">
        <f>INVENTARIO[[#This Row],[Costo total]]*1.5</f>
        <v>20.25</v>
      </c>
      <c r="V749" s="43">
        <v>30</v>
      </c>
      <c r="W749" s="43">
        <f>INVENTARIO[[#This Row],[Precio Final]]-INVENTARIO[[#This Row],[Costo total]]</f>
        <v>16.5</v>
      </c>
      <c r="X749" s="172">
        <f>INVENTARIO[[#This Row],[Ganancia Unitaria]]*INVENTARIO[[#This Row],[Salidas]]</f>
        <v>16.5</v>
      </c>
      <c r="Y749" s="43" t="s">
        <v>2133</v>
      </c>
      <c r="Z749" s="43"/>
    </row>
    <row r="750" spans="1:26" ht="55" customHeight="1" x14ac:dyDescent="0.15">
      <c r="A750" s="42" t="s">
        <v>2142</v>
      </c>
      <c r="B750" s="173"/>
      <c r="C750" s="174" t="s">
        <v>12</v>
      </c>
      <c r="D750" s="78" t="s">
        <v>2397</v>
      </c>
      <c r="E750" s="78" t="s">
        <v>2143</v>
      </c>
      <c r="F750" s="78" t="s">
        <v>695</v>
      </c>
      <c r="G750" s="78" t="s">
        <v>164</v>
      </c>
      <c r="H750" s="175">
        <f>INVENTARIO[[#This Row],[Precio Final]]</f>
        <v>50</v>
      </c>
      <c r="I750" s="78">
        <v>0</v>
      </c>
      <c r="J750" s="78">
        <v>0</v>
      </c>
      <c r="K750" s="110">
        <f>SUMIFS(VENTAS[Cantidad],VENTAS[Código del producto Vendido],INVENTARIO[[#This Row],[Code]])</f>
        <v>0</v>
      </c>
      <c r="L750" s="120">
        <f>INVENTARIO[[#This Row],[Entradas]]-INVENTARIO[[#This Row],[Salidas]]</f>
        <v>0</v>
      </c>
      <c r="M750" s="175">
        <f>INVENTARIO[[#This Row],[Precio Final]]*10%</f>
        <v>5</v>
      </c>
      <c r="N750" s="42">
        <v>0</v>
      </c>
      <c r="O750" s="42">
        <v>0</v>
      </c>
      <c r="P750" s="42">
        <v>25</v>
      </c>
      <c r="Q750" s="110"/>
      <c r="R750" s="42"/>
      <c r="S750" s="178">
        <v>0</v>
      </c>
      <c r="T750" s="42">
        <f>INVENTARIO[[#This Row],[Costo Unitario (USD)]]+INVENTARIO[[#This Row],[Costo Envío (USD)]]</f>
        <v>25</v>
      </c>
      <c r="U750" s="42">
        <f>INVENTARIO[[#This Row],[Costo total]]*1.5</f>
        <v>37.5</v>
      </c>
      <c r="V750" s="42">
        <v>50</v>
      </c>
      <c r="W750" s="42">
        <f>INVENTARIO[[#This Row],[Precio Final]]-INVENTARIO[[#This Row],[Costo total]]</f>
        <v>25</v>
      </c>
      <c r="X750" s="176">
        <f>INVENTARIO[[#This Row],[Ganancia Unitaria]]*INVENTARIO[[#This Row],[Salidas]]</f>
        <v>0</v>
      </c>
      <c r="Y750" s="42" t="s">
        <v>2133</v>
      </c>
      <c r="Z750" s="20"/>
    </row>
    <row r="751" spans="1:26" ht="55" customHeight="1" x14ac:dyDescent="0.15">
      <c r="A751" s="43" t="s">
        <v>2144</v>
      </c>
      <c r="B751" s="169"/>
      <c r="C751" s="170" t="s">
        <v>12</v>
      </c>
      <c r="D751" s="83" t="s">
        <v>215</v>
      </c>
      <c r="E751" s="83" t="s">
        <v>2145</v>
      </c>
      <c r="F751" s="83" t="s">
        <v>692</v>
      </c>
      <c r="G751" s="83" t="s">
        <v>164</v>
      </c>
      <c r="H751" s="171">
        <f>INVENTARIO[[#This Row],[Precio Final]]</f>
        <v>40</v>
      </c>
      <c r="I751" s="83">
        <v>0</v>
      </c>
      <c r="J751" s="83">
        <v>1</v>
      </c>
      <c r="K751" s="112">
        <f>SUMIFS(VENTAS[Cantidad],VENTAS[Código del producto Vendido],INVENTARIO[[#This Row],[Code]])</f>
        <v>0</v>
      </c>
      <c r="L751" s="121">
        <f>INVENTARIO[[#This Row],[Entradas]]-INVENTARIO[[#This Row],[Salidas]]</f>
        <v>1</v>
      </c>
      <c r="M751" s="171">
        <f>INVENTARIO[[#This Row],[Precio Final]]*10%</f>
        <v>4</v>
      </c>
      <c r="N751" s="43">
        <v>0</v>
      </c>
      <c r="O751" s="43">
        <v>0</v>
      </c>
      <c r="P751" s="43">
        <v>18.5</v>
      </c>
      <c r="Q751" s="112"/>
      <c r="R751" s="43"/>
      <c r="S751" s="177">
        <v>0</v>
      </c>
      <c r="T751" s="168">
        <f>INVENTARIO[[#This Row],[Costo Unitario (USD)]]+INVENTARIO[[#This Row],[Costo Envío (USD)]]</f>
        <v>18.5</v>
      </c>
      <c r="U751" s="168">
        <f>INVENTARIO[[#This Row],[Costo total]]*1.5</f>
        <v>27.75</v>
      </c>
      <c r="V751" s="43">
        <v>40</v>
      </c>
      <c r="W751" s="43">
        <f>INVENTARIO[[#This Row],[Precio Final]]-INVENTARIO[[#This Row],[Costo total]]</f>
        <v>21.5</v>
      </c>
      <c r="X751" s="172">
        <f>INVENTARIO[[#This Row],[Ganancia Unitaria]]*INVENTARIO[[#This Row],[Salidas]]</f>
        <v>0</v>
      </c>
      <c r="Y751" s="43" t="s">
        <v>2133</v>
      </c>
      <c r="Z751" s="43"/>
    </row>
    <row r="752" spans="1:26" ht="55" customHeight="1" x14ac:dyDescent="0.15">
      <c r="A752" s="42" t="s">
        <v>2146</v>
      </c>
      <c r="B752" s="173"/>
      <c r="C752" s="174" t="s">
        <v>12</v>
      </c>
      <c r="D752" s="78" t="s">
        <v>2397</v>
      </c>
      <c r="E752" s="78" t="s">
        <v>2147</v>
      </c>
      <c r="F752" s="78" t="s">
        <v>698</v>
      </c>
      <c r="G752" s="78" t="s">
        <v>164</v>
      </c>
      <c r="H752" s="175">
        <f>INVENTARIO[[#This Row],[Precio Final]]</f>
        <v>35</v>
      </c>
      <c r="I752" s="78">
        <v>0</v>
      </c>
      <c r="J752" s="78">
        <v>1</v>
      </c>
      <c r="K752" s="110">
        <f>SUMIFS(VENTAS[Cantidad],VENTAS[Código del producto Vendido],INVENTARIO[[#This Row],[Code]])</f>
        <v>1</v>
      </c>
      <c r="L752" s="120">
        <f>INVENTARIO[[#This Row],[Entradas]]-INVENTARIO[[#This Row],[Salidas]]</f>
        <v>0</v>
      </c>
      <c r="M752" s="175">
        <f>INVENTARIO[[#This Row],[Precio Final]]*10%</f>
        <v>3.5</v>
      </c>
      <c r="N752" s="42">
        <v>0</v>
      </c>
      <c r="O752" s="42">
        <v>0</v>
      </c>
      <c r="P752" s="42">
        <v>15.6</v>
      </c>
      <c r="Q752" s="110"/>
      <c r="R752" s="42"/>
      <c r="S752" s="178">
        <v>0</v>
      </c>
      <c r="T752" s="42">
        <f>INVENTARIO[[#This Row],[Costo Unitario (USD)]]+INVENTARIO[[#This Row],[Costo Envío (USD)]]</f>
        <v>15.6</v>
      </c>
      <c r="U752" s="42">
        <f>INVENTARIO[[#This Row],[Costo total]]*1.5</f>
        <v>23.4</v>
      </c>
      <c r="V752" s="42">
        <v>35</v>
      </c>
      <c r="W752" s="42">
        <f>INVENTARIO[[#This Row],[Precio Final]]-INVENTARIO[[#This Row],[Costo total]]</f>
        <v>19.399999999999999</v>
      </c>
      <c r="X752" s="176">
        <f>INVENTARIO[[#This Row],[Ganancia Unitaria]]*INVENTARIO[[#This Row],[Salidas]]</f>
        <v>19.399999999999999</v>
      </c>
      <c r="Y752" s="42" t="s">
        <v>2133</v>
      </c>
      <c r="Z752" s="20"/>
    </row>
    <row r="753" spans="1:26" ht="55" customHeight="1" x14ac:dyDescent="0.15">
      <c r="A753" s="43" t="s">
        <v>2148</v>
      </c>
      <c r="B753" s="169"/>
      <c r="C753" s="170" t="s">
        <v>12</v>
      </c>
      <c r="D753" s="83" t="s">
        <v>2397</v>
      </c>
      <c r="E753" s="83" t="s">
        <v>2429</v>
      </c>
      <c r="F753" s="83" t="s">
        <v>695</v>
      </c>
      <c r="G753" s="83" t="s">
        <v>164</v>
      </c>
      <c r="H753" s="171">
        <f>INVENTARIO[[#This Row],[Precio Final]]</f>
        <v>20</v>
      </c>
      <c r="I753" s="83">
        <v>0</v>
      </c>
      <c r="J753" s="83">
        <v>1</v>
      </c>
      <c r="K753" s="112">
        <f>SUMIFS(VENTAS[Cantidad],VENTAS[Código del producto Vendido],INVENTARIO[[#This Row],[Code]])</f>
        <v>0</v>
      </c>
      <c r="L753" s="121">
        <f>INVENTARIO[[#This Row],[Entradas]]-INVENTARIO[[#This Row],[Salidas]]</f>
        <v>1</v>
      </c>
      <c r="M753" s="171">
        <f>INVENTARIO[[#This Row],[Precio Final]]*10%</f>
        <v>2</v>
      </c>
      <c r="N753" s="43">
        <v>0</v>
      </c>
      <c r="O753" s="43">
        <v>0</v>
      </c>
      <c r="P753" s="43">
        <v>13.5</v>
      </c>
      <c r="Q753" s="112"/>
      <c r="R753" s="43"/>
      <c r="S753" s="177">
        <v>0</v>
      </c>
      <c r="T753" s="168">
        <f>INVENTARIO[[#This Row],[Costo Unitario (USD)]]+INVENTARIO[[#This Row],[Costo Envío (USD)]]</f>
        <v>13.5</v>
      </c>
      <c r="U753" s="168">
        <f>INVENTARIO[[#This Row],[Costo total]]*1.5</f>
        <v>20.25</v>
      </c>
      <c r="V753" s="43">
        <v>20</v>
      </c>
      <c r="W753" s="43">
        <f>INVENTARIO[[#This Row],[Precio Final]]-INVENTARIO[[#This Row],[Costo total]]</f>
        <v>6.5</v>
      </c>
      <c r="X753" s="172">
        <f>INVENTARIO[[#This Row],[Ganancia Unitaria]]*INVENTARIO[[#This Row],[Salidas]]</f>
        <v>0</v>
      </c>
      <c r="Y753" s="43" t="s">
        <v>2133</v>
      </c>
      <c r="Z753" s="43"/>
    </row>
    <row r="754" spans="1:26" ht="55" customHeight="1" x14ac:dyDescent="0.15">
      <c r="A754" s="42" t="s">
        <v>2149</v>
      </c>
      <c r="B754" s="173"/>
      <c r="C754" s="174" t="s">
        <v>12</v>
      </c>
      <c r="D754" s="78" t="s">
        <v>2397</v>
      </c>
      <c r="E754" s="78" t="s">
        <v>2150</v>
      </c>
      <c r="F754" s="78" t="s">
        <v>2468</v>
      </c>
      <c r="G754" s="78" t="s">
        <v>164</v>
      </c>
      <c r="H754" s="175">
        <f>INVENTARIO[[#This Row],[Precio Final]]</f>
        <v>13</v>
      </c>
      <c r="I754" s="78">
        <v>0</v>
      </c>
      <c r="J754" s="78">
        <v>1</v>
      </c>
      <c r="K754" s="110">
        <f>SUMIFS(VENTAS[Cantidad],VENTAS[Código del producto Vendido],INVENTARIO[[#This Row],[Code]])</f>
        <v>1</v>
      </c>
      <c r="L754" s="120">
        <f>INVENTARIO[[#This Row],[Entradas]]-INVENTARIO[[#This Row],[Salidas]]</f>
        <v>0</v>
      </c>
      <c r="M754" s="175">
        <f>INVENTARIO[[#This Row],[Precio Final]]*10%</f>
        <v>1.3</v>
      </c>
      <c r="N754" s="42">
        <v>0</v>
      </c>
      <c r="O754" s="42">
        <v>0</v>
      </c>
      <c r="P754" s="42">
        <v>6</v>
      </c>
      <c r="Q754" s="110"/>
      <c r="R754" s="42"/>
      <c r="S754" s="178">
        <v>0</v>
      </c>
      <c r="T754" s="42">
        <f>INVENTARIO[[#This Row],[Costo Unitario (USD)]]+INVENTARIO[[#This Row],[Costo Envío (USD)]]</f>
        <v>6</v>
      </c>
      <c r="U754" s="42">
        <f>INVENTARIO[[#This Row],[Costo total]]*1.5</f>
        <v>9</v>
      </c>
      <c r="V754" s="42">
        <v>13</v>
      </c>
      <c r="W754" s="42">
        <f>INVENTARIO[[#This Row],[Precio Final]]-INVENTARIO[[#This Row],[Costo total]]</f>
        <v>7</v>
      </c>
      <c r="X754" s="176">
        <f>INVENTARIO[[#This Row],[Ganancia Unitaria]]*INVENTARIO[[#This Row],[Salidas]]</f>
        <v>7</v>
      </c>
      <c r="Y754" s="42" t="s">
        <v>2133</v>
      </c>
      <c r="Z754" s="20"/>
    </row>
    <row r="755" spans="1:26" ht="55" customHeight="1" x14ac:dyDescent="0.15">
      <c r="A755" s="43" t="s">
        <v>2151</v>
      </c>
      <c r="B755" s="169"/>
      <c r="C755" s="170" t="s">
        <v>12</v>
      </c>
      <c r="D755" s="83" t="s">
        <v>52</v>
      </c>
      <c r="E755" s="83" t="s">
        <v>2152</v>
      </c>
      <c r="F755" s="83" t="s">
        <v>695</v>
      </c>
      <c r="G755" s="83" t="s">
        <v>164</v>
      </c>
      <c r="H755" s="171">
        <f>INVENTARIO[[#This Row],[Precio Final]]</f>
        <v>12</v>
      </c>
      <c r="I755" s="83">
        <v>0</v>
      </c>
      <c r="J755" s="83">
        <v>1</v>
      </c>
      <c r="K755" s="112">
        <f>SUMIFS(VENTAS[Cantidad],VENTAS[Código del producto Vendido],INVENTARIO[[#This Row],[Code]])</f>
        <v>0</v>
      </c>
      <c r="L755" s="121">
        <f>INVENTARIO[[#This Row],[Entradas]]-INVENTARIO[[#This Row],[Salidas]]</f>
        <v>1</v>
      </c>
      <c r="M755" s="171">
        <f>INVENTARIO[[#This Row],[Precio Final]]*10%</f>
        <v>1.2000000000000002</v>
      </c>
      <c r="N755" s="43">
        <v>0</v>
      </c>
      <c r="O755" s="43">
        <v>0</v>
      </c>
      <c r="P755" s="43">
        <v>5</v>
      </c>
      <c r="Q755" s="112"/>
      <c r="R755" s="43"/>
      <c r="S755" s="177">
        <v>0</v>
      </c>
      <c r="T755" s="168">
        <f>INVENTARIO[[#This Row],[Costo Unitario (USD)]]+INVENTARIO[[#This Row],[Costo Envío (USD)]]</f>
        <v>5</v>
      </c>
      <c r="U755" s="168">
        <f>INVENTARIO[[#This Row],[Costo total]]*1.5</f>
        <v>7.5</v>
      </c>
      <c r="V755" s="43">
        <v>12</v>
      </c>
      <c r="W755" s="43">
        <f>INVENTARIO[[#This Row],[Precio Final]]-INVENTARIO[[#This Row],[Costo total]]</f>
        <v>7</v>
      </c>
      <c r="X755" s="172">
        <f>INVENTARIO[[#This Row],[Ganancia Unitaria]]*INVENTARIO[[#This Row],[Salidas]]</f>
        <v>0</v>
      </c>
      <c r="Y755" s="43" t="s">
        <v>2133</v>
      </c>
      <c r="Z755" s="43"/>
    </row>
    <row r="756" spans="1:26" ht="55" customHeight="1" x14ac:dyDescent="0.15">
      <c r="A756" s="42" t="s">
        <v>2153</v>
      </c>
      <c r="B756" s="173"/>
      <c r="C756" s="174" t="s">
        <v>12</v>
      </c>
      <c r="D756" s="78" t="s">
        <v>2397</v>
      </c>
      <c r="E756" s="78" t="s">
        <v>2154</v>
      </c>
      <c r="F756" s="78" t="s">
        <v>693</v>
      </c>
      <c r="G756" s="78" t="s">
        <v>164</v>
      </c>
      <c r="H756" s="175">
        <f>INVENTARIO[[#This Row],[Precio Final]]</f>
        <v>35</v>
      </c>
      <c r="I756" s="78">
        <v>0</v>
      </c>
      <c r="J756" s="78">
        <v>0</v>
      </c>
      <c r="K756" s="110">
        <f>SUMIFS(VENTAS[Cantidad],VENTAS[Código del producto Vendido],INVENTARIO[[#This Row],[Code]])</f>
        <v>0</v>
      </c>
      <c r="L756" s="120">
        <f>INVENTARIO[[#This Row],[Entradas]]-INVENTARIO[[#This Row],[Salidas]]</f>
        <v>0</v>
      </c>
      <c r="M756" s="175">
        <f>INVENTARIO[[#This Row],[Precio Final]]*10%</f>
        <v>3.5</v>
      </c>
      <c r="N756" s="42">
        <v>0</v>
      </c>
      <c r="O756" s="42">
        <v>0</v>
      </c>
      <c r="P756" s="42">
        <v>22</v>
      </c>
      <c r="Q756" s="110"/>
      <c r="R756" s="42"/>
      <c r="S756" s="178">
        <v>0</v>
      </c>
      <c r="T756" s="42">
        <f>INVENTARIO[[#This Row],[Costo Unitario (USD)]]+INVENTARIO[[#This Row],[Costo Envío (USD)]]</f>
        <v>22</v>
      </c>
      <c r="U756" s="42">
        <f>INVENTARIO[[#This Row],[Costo total]]*1.5</f>
        <v>33</v>
      </c>
      <c r="V756" s="42">
        <v>35</v>
      </c>
      <c r="W756" s="42">
        <f>INVENTARIO[[#This Row],[Precio Final]]-INVENTARIO[[#This Row],[Costo total]]</f>
        <v>13</v>
      </c>
      <c r="X756" s="176">
        <f>INVENTARIO[[#This Row],[Ganancia Unitaria]]*INVENTARIO[[#This Row],[Salidas]]</f>
        <v>0</v>
      </c>
      <c r="Y756" s="42" t="s">
        <v>2133</v>
      </c>
      <c r="Z756" s="20"/>
    </row>
    <row r="757" spans="1:26" ht="55" customHeight="1" x14ac:dyDescent="0.15">
      <c r="A757" s="43" t="s">
        <v>2155</v>
      </c>
      <c r="B757" s="169"/>
      <c r="C757" s="170" t="s">
        <v>12</v>
      </c>
      <c r="D757" s="83" t="s">
        <v>2397</v>
      </c>
      <c r="E757" s="83" t="s">
        <v>2156</v>
      </c>
      <c r="F757" s="83" t="s">
        <v>693</v>
      </c>
      <c r="G757" s="83" t="s">
        <v>164</v>
      </c>
      <c r="H757" s="171">
        <f>INVENTARIO[[#This Row],[Precio Final]]</f>
        <v>40</v>
      </c>
      <c r="I757" s="83">
        <v>0</v>
      </c>
      <c r="J757" s="83">
        <v>0</v>
      </c>
      <c r="K757" s="112">
        <f>SUMIFS(VENTAS[Cantidad],VENTAS[Código del producto Vendido],INVENTARIO[[#This Row],[Code]])</f>
        <v>0</v>
      </c>
      <c r="L757" s="121">
        <f>INVENTARIO[[#This Row],[Entradas]]-INVENTARIO[[#This Row],[Salidas]]</f>
        <v>0</v>
      </c>
      <c r="M757" s="171">
        <f>INVENTARIO[[#This Row],[Precio Final]]*10%</f>
        <v>4</v>
      </c>
      <c r="N757" s="43">
        <v>0</v>
      </c>
      <c r="O757" s="43">
        <v>0</v>
      </c>
      <c r="P757" s="43">
        <v>26</v>
      </c>
      <c r="Q757" s="112"/>
      <c r="R757" s="43"/>
      <c r="S757" s="177">
        <v>0</v>
      </c>
      <c r="T757" s="168">
        <f>INVENTARIO[[#This Row],[Costo Unitario (USD)]]+INVENTARIO[[#This Row],[Costo Envío (USD)]]</f>
        <v>26</v>
      </c>
      <c r="U757" s="168">
        <f>INVENTARIO[[#This Row],[Costo total]]*1.5</f>
        <v>39</v>
      </c>
      <c r="V757" s="43">
        <v>40</v>
      </c>
      <c r="W757" s="43">
        <f>INVENTARIO[[#This Row],[Precio Final]]-INVENTARIO[[#This Row],[Costo total]]</f>
        <v>14</v>
      </c>
      <c r="X757" s="172">
        <f>INVENTARIO[[#This Row],[Ganancia Unitaria]]*INVENTARIO[[#This Row],[Salidas]]</f>
        <v>0</v>
      </c>
      <c r="Y757" s="43" t="s">
        <v>2133</v>
      </c>
      <c r="Z757" s="43"/>
    </row>
    <row r="758" spans="1:26" ht="55" customHeight="1" x14ac:dyDescent="0.15">
      <c r="A758" s="42" t="s">
        <v>2157</v>
      </c>
      <c r="B758" s="173"/>
      <c r="C758" s="174" t="s">
        <v>12</v>
      </c>
      <c r="D758" s="78" t="s">
        <v>52</v>
      </c>
      <c r="E758" s="78" t="s">
        <v>2410</v>
      </c>
      <c r="F758" s="78" t="s">
        <v>698</v>
      </c>
      <c r="G758" s="78" t="s">
        <v>164</v>
      </c>
      <c r="H758" s="175">
        <f>INVENTARIO[[#This Row],[Precio Final]]</f>
        <v>13</v>
      </c>
      <c r="I758" s="78">
        <v>0</v>
      </c>
      <c r="J758" s="78">
        <v>1</v>
      </c>
      <c r="K758" s="110">
        <f>SUMIFS(VENTAS[Cantidad],VENTAS[Código del producto Vendido],INVENTARIO[[#This Row],[Code]])</f>
        <v>0</v>
      </c>
      <c r="L758" s="120">
        <f>INVENTARIO[[#This Row],[Entradas]]-INVENTARIO[[#This Row],[Salidas]]</f>
        <v>1</v>
      </c>
      <c r="M758" s="175">
        <f>INVENTARIO[[#This Row],[Precio Final]]*10%</f>
        <v>1.3</v>
      </c>
      <c r="N758" s="42">
        <v>0</v>
      </c>
      <c r="O758" s="42">
        <v>0</v>
      </c>
      <c r="P758" s="42">
        <v>6</v>
      </c>
      <c r="Q758" s="110"/>
      <c r="R758" s="42"/>
      <c r="S758" s="178">
        <v>0</v>
      </c>
      <c r="T758" s="42">
        <f>INVENTARIO[[#This Row],[Costo Unitario (USD)]]+INVENTARIO[[#This Row],[Costo Envío (USD)]]</f>
        <v>6</v>
      </c>
      <c r="U758" s="42">
        <f>INVENTARIO[[#This Row],[Costo total]]*1.5</f>
        <v>9</v>
      </c>
      <c r="V758" s="42">
        <v>13</v>
      </c>
      <c r="W758" s="42">
        <f>INVENTARIO[[#This Row],[Precio Final]]-INVENTARIO[[#This Row],[Costo total]]</f>
        <v>7</v>
      </c>
      <c r="X758" s="176">
        <f>INVENTARIO[[#This Row],[Ganancia Unitaria]]*INVENTARIO[[#This Row],[Salidas]]</f>
        <v>0</v>
      </c>
      <c r="Y758" s="42" t="s">
        <v>2133</v>
      </c>
      <c r="Z758" s="20"/>
    </row>
    <row r="759" spans="1:26" ht="55" customHeight="1" x14ac:dyDescent="0.15">
      <c r="A759" s="43" t="s">
        <v>2158</v>
      </c>
      <c r="B759" s="169"/>
      <c r="C759" s="170" t="s">
        <v>12</v>
      </c>
      <c r="D759" s="83" t="s">
        <v>52</v>
      </c>
      <c r="E759" s="83" t="s">
        <v>2410</v>
      </c>
      <c r="F759" s="83" t="s">
        <v>697</v>
      </c>
      <c r="G759" s="83" t="s">
        <v>164</v>
      </c>
      <c r="H759" s="171">
        <f>INVENTARIO[[#This Row],[Precio Final]]</f>
        <v>13</v>
      </c>
      <c r="I759" s="83">
        <v>0</v>
      </c>
      <c r="J759" s="83">
        <v>1</v>
      </c>
      <c r="K759" s="112">
        <f>SUMIFS(VENTAS[Cantidad],VENTAS[Código del producto Vendido],INVENTARIO[[#This Row],[Code]])</f>
        <v>0</v>
      </c>
      <c r="L759" s="121">
        <f>INVENTARIO[[#This Row],[Entradas]]-INVENTARIO[[#This Row],[Salidas]]</f>
        <v>1</v>
      </c>
      <c r="M759" s="171">
        <f>INVENTARIO[[#This Row],[Precio Final]]*10%</f>
        <v>1.3</v>
      </c>
      <c r="N759" s="43">
        <v>0</v>
      </c>
      <c r="O759" s="43">
        <v>0</v>
      </c>
      <c r="P759" s="43">
        <v>6</v>
      </c>
      <c r="Q759" s="112"/>
      <c r="R759" s="43"/>
      <c r="S759" s="177">
        <v>0</v>
      </c>
      <c r="T759" s="168">
        <f>INVENTARIO[[#This Row],[Costo Unitario (USD)]]+INVENTARIO[[#This Row],[Costo Envío (USD)]]</f>
        <v>6</v>
      </c>
      <c r="U759" s="168">
        <f>INVENTARIO[[#This Row],[Costo total]]*1.5</f>
        <v>9</v>
      </c>
      <c r="V759" s="43">
        <v>13</v>
      </c>
      <c r="W759" s="43">
        <f>INVENTARIO[[#This Row],[Precio Final]]-INVENTARIO[[#This Row],[Costo total]]</f>
        <v>7</v>
      </c>
      <c r="X759" s="172">
        <f>INVENTARIO[[#This Row],[Ganancia Unitaria]]*INVENTARIO[[#This Row],[Salidas]]</f>
        <v>0</v>
      </c>
      <c r="Y759" s="43" t="s">
        <v>2133</v>
      </c>
      <c r="Z759" s="43"/>
    </row>
    <row r="760" spans="1:26" ht="55" customHeight="1" x14ac:dyDescent="0.15">
      <c r="A760" s="42" t="s">
        <v>2159</v>
      </c>
      <c r="B760" s="173"/>
      <c r="C760" s="174" t="s">
        <v>12</v>
      </c>
      <c r="D760" s="78" t="s">
        <v>2397</v>
      </c>
      <c r="E760" s="78" t="s">
        <v>2139</v>
      </c>
      <c r="F760" s="78" t="s">
        <v>714</v>
      </c>
      <c r="G760" s="78" t="s">
        <v>164</v>
      </c>
      <c r="H760" s="175">
        <f>INVENTARIO[[#This Row],[Precio Final]]</f>
        <v>13</v>
      </c>
      <c r="I760" s="78">
        <v>0</v>
      </c>
      <c r="J760" s="78">
        <v>0</v>
      </c>
      <c r="K760" s="110">
        <f>SUMIFS(VENTAS[Cantidad],VENTAS[Código del producto Vendido],INVENTARIO[[#This Row],[Code]])</f>
        <v>0</v>
      </c>
      <c r="L760" s="120">
        <f>INVENTARIO[[#This Row],[Entradas]]-INVENTARIO[[#This Row],[Salidas]]</f>
        <v>0</v>
      </c>
      <c r="M760" s="175">
        <f>INVENTARIO[[#This Row],[Precio Final]]*10%</f>
        <v>1.3</v>
      </c>
      <c r="N760" s="42">
        <v>0</v>
      </c>
      <c r="O760" s="42">
        <v>0</v>
      </c>
      <c r="P760" s="42">
        <v>6</v>
      </c>
      <c r="Q760" s="110"/>
      <c r="R760" s="42"/>
      <c r="S760" s="178">
        <v>0</v>
      </c>
      <c r="T760" s="42">
        <f>INVENTARIO[[#This Row],[Costo Unitario (USD)]]+INVENTARIO[[#This Row],[Costo Envío (USD)]]</f>
        <v>6</v>
      </c>
      <c r="U760" s="42">
        <f>INVENTARIO[[#This Row],[Costo total]]*1.5</f>
        <v>9</v>
      </c>
      <c r="V760" s="42">
        <v>13</v>
      </c>
      <c r="W760" s="42">
        <f>INVENTARIO[[#This Row],[Precio Final]]-INVENTARIO[[#This Row],[Costo total]]</f>
        <v>7</v>
      </c>
      <c r="X760" s="176">
        <f>INVENTARIO[[#This Row],[Ganancia Unitaria]]*INVENTARIO[[#This Row],[Salidas]]</f>
        <v>0</v>
      </c>
      <c r="Y760" s="42" t="s">
        <v>2133</v>
      </c>
      <c r="Z760" s="20"/>
    </row>
    <row r="761" spans="1:26" ht="55" customHeight="1" x14ac:dyDescent="0.15">
      <c r="A761" s="43" t="s">
        <v>2160</v>
      </c>
      <c r="B761" s="169"/>
      <c r="C761" s="170" t="s">
        <v>12</v>
      </c>
      <c r="D761" s="83" t="s">
        <v>2397</v>
      </c>
      <c r="E761" s="83" t="s">
        <v>2161</v>
      </c>
      <c r="F761" s="83" t="s">
        <v>697</v>
      </c>
      <c r="G761" s="83" t="s">
        <v>164</v>
      </c>
      <c r="H761" s="171">
        <f>INVENTARIO[[#This Row],[Precio Final]]</f>
        <v>25</v>
      </c>
      <c r="I761" s="83">
        <v>0</v>
      </c>
      <c r="J761" s="83">
        <v>1</v>
      </c>
      <c r="K761" s="112">
        <f>SUMIFS(VENTAS[Cantidad],VENTAS[Código del producto Vendido],INVENTARIO[[#This Row],[Code]])</f>
        <v>1</v>
      </c>
      <c r="L761" s="121">
        <f>INVENTARIO[[#This Row],[Entradas]]-INVENTARIO[[#This Row],[Salidas]]</f>
        <v>0</v>
      </c>
      <c r="M761" s="171">
        <f>INVENTARIO[[#This Row],[Precio Final]]*10%</f>
        <v>2.5</v>
      </c>
      <c r="N761" s="43">
        <v>0</v>
      </c>
      <c r="O761" s="43">
        <v>0</v>
      </c>
      <c r="P761" s="43">
        <v>12</v>
      </c>
      <c r="Q761" s="112"/>
      <c r="R761" s="43"/>
      <c r="S761" s="177">
        <v>0</v>
      </c>
      <c r="T761" s="168">
        <f>INVENTARIO[[#This Row],[Costo Unitario (USD)]]+INVENTARIO[[#This Row],[Costo Envío (USD)]]</f>
        <v>12</v>
      </c>
      <c r="U761" s="168">
        <f>INVENTARIO[[#This Row],[Costo total]]*1.5</f>
        <v>18</v>
      </c>
      <c r="V761" s="43">
        <v>25</v>
      </c>
      <c r="W761" s="43">
        <f>INVENTARIO[[#This Row],[Precio Final]]-INVENTARIO[[#This Row],[Costo total]]</f>
        <v>13</v>
      </c>
      <c r="X761" s="172">
        <f>INVENTARIO[[#This Row],[Ganancia Unitaria]]*INVENTARIO[[#This Row],[Salidas]]</f>
        <v>13</v>
      </c>
      <c r="Y761" s="43" t="s">
        <v>2133</v>
      </c>
      <c r="Z761" s="43"/>
    </row>
    <row r="762" spans="1:26" ht="55" customHeight="1" x14ac:dyDescent="0.15">
      <c r="A762" s="42" t="s">
        <v>2162</v>
      </c>
      <c r="B762" s="173"/>
      <c r="C762" s="174" t="s">
        <v>12</v>
      </c>
      <c r="D762" s="78" t="s">
        <v>2397</v>
      </c>
      <c r="E762" s="78" t="s">
        <v>2143</v>
      </c>
      <c r="F762" s="78" t="s">
        <v>692</v>
      </c>
      <c r="G762" s="78" t="s">
        <v>164</v>
      </c>
      <c r="H762" s="175">
        <f>INVENTARIO[[#This Row],[Precio Final]]</f>
        <v>50</v>
      </c>
      <c r="I762" s="78">
        <v>0</v>
      </c>
      <c r="J762" s="78">
        <v>0</v>
      </c>
      <c r="K762" s="110">
        <f>SUMIFS(VENTAS[Cantidad],VENTAS[Código del producto Vendido],INVENTARIO[[#This Row],[Code]])</f>
        <v>0</v>
      </c>
      <c r="L762" s="120">
        <f>INVENTARIO[[#This Row],[Entradas]]-INVENTARIO[[#This Row],[Salidas]]</f>
        <v>0</v>
      </c>
      <c r="M762" s="175">
        <f>INVENTARIO[[#This Row],[Precio Final]]*10%</f>
        <v>5</v>
      </c>
      <c r="N762" s="42">
        <v>0</v>
      </c>
      <c r="O762" s="42">
        <v>0</v>
      </c>
      <c r="P762" s="42">
        <v>25</v>
      </c>
      <c r="Q762" s="110"/>
      <c r="R762" s="42"/>
      <c r="S762" s="178">
        <v>0</v>
      </c>
      <c r="T762" s="42">
        <f>INVENTARIO[[#This Row],[Costo Unitario (USD)]]+INVENTARIO[[#This Row],[Costo Envío (USD)]]</f>
        <v>25</v>
      </c>
      <c r="U762" s="42">
        <f>INVENTARIO[[#This Row],[Costo total]]*1.5</f>
        <v>37.5</v>
      </c>
      <c r="V762" s="42">
        <v>50</v>
      </c>
      <c r="W762" s="42">
        <f>INVENTARIO[[#This Row],[Precio Final]]-INVENTARIO[[#This Row],[Costo total]]</f>
        <v>25</v>
      </c>
      <c r="X762" s="176">
        <f>INVENTARIO[[#This Row],[Ganancia Unitaria]]*INVENTARIO[[#This Row],[Salidas]]</f>
        <v>0</v>
      </c>
      <c r="Y762" s="42" t="s">
        <v>2133</v>
      </c>
      <c r="Z762" s="20"/>
    </row>
    <row r="763" spans="1:26" ht="55" customHeight="1" x14ac:dyDescent="0.15">
      <c r="A763" s="43" t="s">
        <v>2163</v>
      </c>
      <c r="B763" s="169"/>
      <c r="C763" s="170" t="s">
        <v>12</v>
      </c>
      <c r="D763" s="83" t="s">
        <v>52</v>
      </c>
      <c r="E763" s="83" t="s">
        <v>2150</v>
      </c>
      <c r="F763" s="83" t="s">
        <v>695</v>
      </c>
      <c r="G763" s="83" t="s">
        <v>164</v>
      </c>
      <c r="H763" s="171">
        <f>INVENTARIO[[#This Row],[Precio Final]]</f>
        <v>13</v>
      </c>
      <c r="I763" s="83">
        <v>0</v>
      </c>
      <c r="J763" s="83">
        <v>2</v>
      </c>
      <c r="K763" s="112">
        <f>SUMIFS(VENTAS[Cantidad],VENTAS[Código del producto Vendido],INVENTARIO[[#This Row],[Code]])</f>
        <v>1</v>
      </c>
      <c r="L763" s="121">
        <f>INVENTARIO[[#This Row],[Entradas]]-INVENTARIO[[#This Row],[Salidas]]</f>
        <v>1</v>
      </c>
      <c r="M763" s="171">
        <f>INVENTARIO[[#This Row],[Precio Final]]*10%</f>
        <v>1.3</v>
      </c>
      <c r="N763" s="43">
        <v>0</v>
      </c>
      <c r="O763" s="43">
        <v>0</v>
      </c>
      <c r="P763" s="43">
        <v>6</v>
      </c>
      <c r="Q763" s="112"/>
      <c r="R763" s="43"/>
      <c r="S763" s="177">
        <v>0</v>
      </c>
      <c r="T763" s="168">
        <f>INVENTARIO[[#This Row],[Costo Unitario (USD)]]+INVENTARIO[[#This Row],[Costo Envío (USD)]]</f>
        <v>6</v>
      </c>
      <c r="U763" s="168">
        <f>INVENTARIO[[#This Row],[Costo total]]*1.5</f>
        <v>9</v>
      </c>
      <c r="V763" s="43">
        <v>13</v>
      </c>
      <c r="W763" s="43">
        <f>INVENTARIO[[#This Row],[Precio Final]]-INVENTARIO[[#This Row],[Costo total]]</f>
        <v>7</v>
      </c>
      <c r="X763" s="172">
        <f>INVENTARIO[[#This Row],[Ganancia Unitaria]]*INVENTARIO[[#This Row],[Salidas]]</f>
        <v>7</v>
      </c>
      <c r="Y763" s="43" t="s">
        <v>2133</v>
      </c>
      <c r="Z763" s="43"/>
    </row>
    <row r="764" spans="1:26" ht="55" customHeight="1" x14ac:dyDescent="0.15">
      <c r="A764" s="42" t="s">
        <v>2164</v>
      </c>
      <c r="B764" s="173"/>
      <c r="C764" s="174" t="s">
        <v>12</v>
      </c>
      <c r="D764" s="78" t="s">
        <v>52</v>
      </c>
      <c r="E764" s="78" t="s">
        <v>2150</v>
      </c>
      <c r="F764" s="78" t="s">
        <v>698</v>
      </c>
      <c r="G764" s="78" t="s">
        <v>164</v>
      </c>
      <c r="H764" s="175">
        <f>INVENTARIO[[#This Row],[Precio Final]]</f>
        <v>13</v>
      </c>
      <c r="I764" s="78">
        <v>0</v>
      </c>
      <c r="J764" s="78">
        <v>2</v>
      </c>
      <c r="K764" s="110">
        <f>SUMIFS(VENTAS[Cantidad],VENTAS[Código del producto Vendido],INVENTARIO[[#This Row],[Code]])</f>
        <v>1</v>
      </c>
      <c r="L764" s="120">
        <f>INVENTARIO[[#This Row],[Entradas]]-INVENTARIO[[#This Row],[Salidas]]</f>
        <v>1</v>
      </c>
      <c r="M764" s="175">
        <f>INVENTARIO[[#This Row],[Precio Final]]*10%</f>
        <v>1.3</v>
      </c>
      <c r="N764" s="42">
        <v>0</v>
      </c>
      <c r="O764" s="42">
        <v>0</v>
      </c>
      <c r="P764" s="42">
        <v>6</v>
      </c>
      <c r="Q764" s="110"/>
      <c r="R764" s="42"/>
      <c r="S764" s="178">
        <v>0</v>
      </c>
      <c r="T764" s="42">
        <f>INVENTARIO[[#This Row],[Costo Unitario (USD)]]+INVENTARIO[[#This Row],[Costo Envío (USD)]]</f>
        <v>6</v>
      </c>
      <c r="U764" s="42">
        <f>INVENTARIO[[#This Row],[Costo total]]*1.5</f>
        <v>9</v>
      </c>
      <c r="V764" s="42">
        <v>13</v>
      </c>
      <c r="W764" s="42">
        <f>INVENTARIO[[#This Row],[Precio Final]]-INVENTARIO[[#This Row],[Costo total]]</f>
        <v>7</v>
      </c>
      <c r="X764" s="176">
        <f>INVENTARIO[[#This Row],[Ganancia Unitaria]]*INVENTARIO[[#This Row],[Salidas]]</f>
        <v>7</v>
      </c>
      <c r="Y764" s="42" t="s">
        <v>2133</v>
      </c>
      <c r="Z764" s="20"/>
    </row>
    <row r="765" spans="1:26" ht="55" customHeight="1" x14ac:dyDescent="0.15">
      <c r="A765" s="43" t="s">
        <v>2165</v>
      </c>
      <c r="B765" s="169"/>
      <c r="C765" s="170" t="s">
        <v>12</v>
      </c>
      <c r="D765" s="83" t="s">
        <v>50</v>
      </c>
      <c r="E765" s="83" t="s">
        <v>2460</v>
      </c>
      <c r="F765" s="83" t="s">
        <v>692</v>
      </c>
      <c r="G765" s="83" t="s">
        <v>164</v>
      </c>
      <c r="H765" s="171">
        <f>INVENTARIO[[#This Row],[Precio Final]]</f>
        <v>25</v>
      </c>
      <c r="I765" s="83">
        <v>0</v>
      </c>
      <c r="J765" s="83">
        <v>1</v>
      </c>
      <c r="K765" s="112">
        <f>SUMIFS(VENTAS[Cantidad],VENTAS[Código del producto Vendido],INVENTARIO[[#This Row],[Code]])</f>
        <v>1</v>
      </c>
      <c r="L765" s="121">
        <f>INVENTARIO[[#This Row],[Entradas]]-INVENTARIO[[#This Row],[Salidas]]</f>
        <v>0</v>
      </c>
      <c r="M765" s="171">
        <f>INVENTARIO[[#This Row],[Precio Final]]*10%</f>
        <v>2.5</v>
      </c>
      <c r="N765" s="43">
        <v>0</v>
      </c>
      <c r="O765" s="43">
        <v>0</v>
      </c>
      <c r="P765" s="43">
        <v>10</v>
      </c>
      <c r="Q765" s="112"/>
      <c r="R765" s="43"/>
      <c r="S765" s="177">
        <v>0</v>
      </c>
      <c r="T765" s="168">
        <f>INVENTARIO[[#This Row],[Costo Unitario (USD)]]+INVENTARIO[[#This Row],[Costo Envío (USD)]]</f>
        <v>10</v>
      </c>
      <c r="U765" s="168">
        <f>INVENTARIO[[#This Row],[Costo total]]*1.5</f>
        <v>15</v>
      </c>
      <c r="V765" s="43">
        <v>25</v>
      </c>
      <c r="W765" s="43">
        <f>INVENTARIO[[#This Row],[Precio Final]]-INVENTARIO[[#This Row],[Costo total]]</f>
        <v>15</v>
      </c>
      <c r="X765" s="172">
        <f>INVENTARIO[[#This Row],[Ganancia Unitaria]]*INVENTARIO[[#This Row],[Salidas]]</f>
        <v>15</v>
      </c>
      <c r="Y765" s="43" t="s">
        <v>2133</v>
      </c>
      <c r="Z765" s="43"/>
    </row>
    <row r="766" spans="1:26" ht="55" customHeight="1" x14ac:dyDescent="0.15">
      <c r="A766" s="42" t="s">
        <v>2167</v>
      </c>
      <c r="B766" s="173"/>
      <c r="C766" s="174" t="s">
        <v>12</v>
      </c>
      <c r="D766" s="78" t="s">
        <v>52</v>
      </c>
      <c r="E766" s="78" t="s">
        <v>2139</v>
      </c>
      <c r="F766" s="78" t="s">
        <v>697</v>
      </c>
      <c r="G766" s="78" t="s">
        <v>164</v>
      </c>
      <c r="H766" s="175">
        <f>INVENTARIO[[#This Row],[Precio Final]]</f>
        <v>6</v>
      </c>
      <c r="I766" s="78">
        <v>0</v>
      </c>
      <c r="J766" s="78">
        <v>1</v>
      </c>
      <c r="K766" s="110">
        <f>SUMIFS(VENTAS[Cantidad],VENTAS[Código del producto Vendido],INVENTARIO[[#This Row],[Code]])</f>
        <v>1</v>
      </c>
      <c r="L766" s="120">
        <f>INVENTARIO[[#This Row],[Entradas]]-INVENTARIO[[#This Row],[Salidas]]</f>
        <v>0</v>
      </c>
      <c r="M766" s="175">
        <f>INVENTARIO[[#This Row],[Precio Final]]*10%</f>
        <v>0.60000000000000009</v>
      </c>
      <c r="N766" s="42">
        <v>0</v>
      </c>
      <c r="O766" s="42">
        <v>0</v>
      </c>
      <c r="P766" s="42">
        <v>0</v>
      </c>
      <c r="Q766" s="110"/>
      <c r="R766" s="42"/>
      <c r="S766" s="178">
        <v>0</v>
      </c>
      <c r="T766" s="42">
        <f>INVENTARIO[[#This Row],[Costo Unitario (USD)]]+INVENTARIO[[#This Row],[Costo Envío (USD)]]</f>
        <v>0</v>
      </c>
      <c r="U766" s="42">
        <f>INVENTARIO[[#This Row],[Costo total]]*1.5</f>
        <v>0</v>
      </c>
      <c r="V766" s="42">
        <v>6</v>
      </c>
      <c r="W766" s="42">
        <f>INVENTARIO[[#This Row],[Precio Final]]-INVENTARIO[[#This Row],[Costo total]]</f>
        <v>6</v>
      </c>
      <c r="X766" s="176">
        <f>INVENTARIO[[#This Row],[Ganancia Unitaria]]*INVENTARIO[[#This Row],[Salidas]]</f>
        <v>6</v>
      </c>
      <c r="Y766" s="42" t="s">
        <v>2133</v>
      </c>
      <c r="Z766" s="20"/>
    </row>
    <row r="767" spans="1:26" ht="55" customHeight="1" x14ac:dyDescent="0.15">
      <c r="A767" s="43" t="s">
        <v>2168</v>
      </c>
      <c r="B767" s="169"/>
      <c r="C767" s="170" t="s">
        <v>12</v>
      </c>
      <c r="D767" s="83" t="s">
        <v>2397</v>
      </c>
      <c r="E767" s="83" t="s">
        <v>2169</v>
      </c>
      <c r="F767" s="83" t="s">
        <v>697</v>
      </c>
      <c r="G767" s="83" t="s">
        <v>164</v>
      </c>
      <c r="H767" s="171">
        <f>INVENTARIO[[#This Row],[Precio Final]]</f>
        <v>30</v>
      </c>
      <c r="I767" s="83">
        <v>0</v>
      </c>
      <c r="J767" s="83">
        <v>1</v>
      </c>
      <c r="K767" s="112">
        <f>SUMIFS(VENTAS[Cantidad],VENTAS[Código del producto Vendido],INVENTARIO[[#This Row],[Code]])</f>
        <v>0</v>
      </c>
      <c r="L767" s="121">
        <f>INVENTARIO[[#This Row],[Entradas]]-INVENTARIO[[#This Row],[Salidas]]</f>
        <v>1</v>
      </c>
      <c r="M767" s="171">
        <f>INVENTARIO[[#This Row],[Precio Final]]*10%</f>
        <v>3</v>
      </c>
      <c r="N767" s="43">
        <v>0</v>
      </c>
      <c r="O767" s="43">
        <v>0</v>
      </c>
      <c r="P767" s="43">
        <v>15</v>
      </c>
      <c r="Q767" s="112"/>
      <c r="R767" s="43"/>
      <c r="S767" s="177">
        <v>0</v>
      </c>
      <c r="T767" s="168">
        <f>INVENTARIO[[#This Row],[Costo Unitario (USD)]]+INVENTARIO[[#This Row],[Costo Envío (USD)]]</f>
        <v>15</v>
      </c>
      <c r="U767" s="168">
        <f>INVENTARIO[[#This Row],[Costo total]]*1.5</f>
        <v>22.5</v>
      </c>
      <c r="V767" s="43">
        <v>30</v>
      </c>
      <c r="W767" s="43">
        <f>INVENTARIO[[#This Row],[Precio Final]]-INVENTARIO[[#This Row],[Costo total]]</f>
        <v>15</v>
      </c>
      <c r="X767" s="172">
        <f>INVENTARIO[[#This Row],[Ganancia Unitaria]]*INVENTARIO[[#This Row],[Salidas]]</f>
        <v>0</v>
      </c>
      <c r="Y767" s="43" t="s">
        <v>2133</v>
      </c>
      <c r="Z767" s="43"/>
    </row>
    <row r="768" spans="1:26" ht="55" customHeight="1" x14ac:dyDescent="0.15">
      <c r="A768" s="42" t="s">
        <v>2170</v>
      </c>
      <c r="B768" s="173"/>
      <c r="C768" s="174" t="s">
        <v>12</v>
      </c>
      <c r="D768" s="78" t="s">
        <v>2397</v>
      </c>
      <c r="E768" s="78" t="s">
        <v>2169</v>
      </c>
      <c r="F768" s="78" t="s">
        <v>695</v>
      </c>
      <c r="G768" s="78" t="s">
        <v>164</v>
      </c>
      <c r="H768" s="175">
        <f>INVENTARIO[[#This Row],[Precio Final]]</f>
        <v>30</v>
      </c>
      <c r="I768" s="78">
        <v>0</v>
      </c>
      <c r="J768" s="78">
        <v>1</v>
      </c>
      <c r="K768" s="110">
        <f>SUMIFS(VENTAS[Cantidad],VENTAS[Código del producto Vendido],INVENTARIO[[#This Row],[Code]])</f>
        <v>0</v>
      </c>
      <c r="L768" s="120">
        <f>INVENTARIO[[#This Row],[Entradas]]-INVENTARIO[[#This Row],[Salidas]]</f>
        <v>1</v>
      </c>
      <c r="M768" s="175">
        <f>INVENTARIO[[#This Row],[Precio Final]]*10%</f>
        <v>3</v>
      </c>
      <c r="N768" s="42">
        <v>0</v>
      </c>
      <c r="O768" s="42">
        <v>0</v>
      </c>
      <c r="P768" s="42">
        <v>15</v>
      </c>
      <c r="Q768" s="110"/>
      <c r="R768" s="42"/>
      <c r="S768" s="178">
        <v>0</v>
      </c>
      <c r="T768" s="42">
        <f>INVENTARIO[[#This Row],[Costo Unitario (USD)]]+INVENTARIO[[#This Row],[Costo Envío (USD)]]</f>
        <v>15</v>
      </c>
      <c r="U768" s="42">
        <f>INVENTARIO[[#This Row],[Costo total]]*1.5</f>
        <v>22.5</v>
      </c>
      <c r="V768" s="42">
        <v>30</v>
      </c>
      <c r="W768" s="42">
        <f>INVENTARIO[[#This Row],[Precio Final]]-INVENTARIO[[#This Row],[Costo total]]</f>
        <v>15</v>
      </c>
      <c r="X768" s="176">
        <f>INVENTARIO[[#This Row],[Ganancia Unitaria]]*INVENTARIO[[#This Row],[Salidas]]</f>
        <v>0</v>
      </c>
      <c r="Y768" s="42" t="s">
        <v>2133</v>
      </c>
      <c r="Z768" s="20"/>
    </row>
    <row r="769" spans="1:26" ht="55" customHeight="1" x14ac:dyDescent="0.15">
      <c r="A769" s="43" t="s">
        <v>2171</v>
      </c>
      <c r="B769" s="169"/>
      <c r="C769" s="170" t="s">
        <v>12</v>
      </c>
      <c r="D769" s="83" t="s">
        <v>2397</v>
      </c>
      <c r="E769" s="83" t="s">
        <v>2172</v>
      </c>
      <c r="F769" s="83" t="s">
        <v>697</v>
      </c>
      <c r="G769" s="83" t="s">
        <v>164</v>
      </c>
      <c r="H769" s="171">
        <f>INVENTARIO[[#This Row],[Precio Final]]</f>
        <v>30</v>
      </c>
      <c r="I769" s="83">
        <v>0</v>
      </c>
      <c r="J769" s="83">
        <v>1</v>
      </c>
      <c r="K769" s="112">
        <f>SUMIFS(VENTAS[Cantidad],VENTAS[Código del producto Vendido],INVENTARIO[[#This Row],[Code]])</f>
        <v>1</v>
      </c>
      <c r="L769" s="121">
        <f>INVENTARIO[[#This Row],[Entradas]]-INVENTARIO[[#This Row],[Salidas]]</f>
        <v>0</v>
      </c>
      <c r="M769" s="171">
        <f>INVENTARIO[[#This Row],[Precio Final]]*10%</f>
        <v>3</v>
      </c>
      <c r="N769" s="43">
        <v>0</v>
      </c>
      <c r="O769" s="43">
        <v>0</v>
      </c>
      <c r="P769" s="43">
        <v>15</v>
      </c>
      <c r="Q769" s="112"/>
      <c r="R769" s="43"/>
      <c r="S769" s="177">
        <v>0</v>
      </c>
      <c r="T769" s="168">
        <f>INVENTARIO[[#This Row],[Costo Unitario (USD)]]+INVENTARIO[[#This Row],[Costo Envío (USD)]]</f>
        <v>15</v>
      </c>
      <c r="U769" s="168">
        <f>INVENTARIO[[#This Row],[Costo total]]*1.5</f>
        <v>22.5</v>
      </c>
      <c r="V769" s="43">
        <v>30</v>
      </c>
      <c r="W769" s="43">
        <f>INVENTARIO[[#This Row],[Precio Final]]-INVENTARIO[[#This Row],[Costo total]]</f>
        <v>15</v>
      </c>
      <c r="X769" s="172">
        <f>INVENTARIO[[#This Row],[Ganancia Unitaria]]*INVENTARIO[[#This Row],[Salidas]]</f>
        <v>15</v>
      </c>
      <c r="Y769" s="43" t="s">
        <v>2133</v>
      </c>
      <c r="Z769" s="43"/>
    </row>
    <row r="770" spans="1:26" ht="55" customHeight="1" x14ac:dyDescent="0.15">
      <c r="A770" s="42" t="s">
        <v>2173</v>
      </c>
      <c r="B770" s="173"/>
      <c r="C770" s="174" t="s">
        <v>12</v>
      </c>
      <c r="D770" s="78" t="s">
        <v>52</v>
      </c>
      <c r="E770" s="78" t="s">
        <v>2174</v>
      </c>
      <c r="F770" s="78" t="s">
        <v>692</v>
      </c>
      <c r="G770" s="78" t="s">
        <v>164</v>
      </c>
      <c r="H770" s="175">
        <f>INVENTARIO[[#This Row],[Precio Final]]</f>
        <v>19</v>
      </c>
      <c r="I770" s="78">
        <v>0</v>
      </c>
      <c r="J770" s="78">
        <v>1</v>
      </c>
      <c r="K770" s="110">
        <f>SUMIFS(VENTAS[Cantidad],VENTAS[Código del producto Vendido],INVENTARIO[[#This Row],[Code]])</f>
        <v>0</v>
      </c>
      <c r="L770" s="120">
        <f>INVENTARIO[[#This Row],[Entradas]]-INVENTARIO[[#This Row],[Salidas]]</f>
        <v>1</v>
      </c>
      <c r="M770" s="175">
        <f>INVENTARIO[[#This Row],[Precio Final]]*10%</f>
        <v>1.9000000000000001</v>
      </c>
      <c r="N770" s="42">
        <v>0</v>
      </c>
      <c r="O770" s="42">
        <v>0</v>
      </c>
      <c r="P770" s="42">
        <v>13.2</v>
      </c>
      <c r="Q770" s="110"/>
      <c r="R770" s="42"/>
      <c r="S770" s="178">
        <v>0</v>
      </c>
      <c r="T770" s="42">
        <f>INVENTARIO[[#This Row],[Costo Unitario (USD)]]+INVENTARIO[[#This Row],[Costo Envío (USD)]]</f>
        <v>13.2</v>
      </c>
      <c r="U770" s="42">
        <f>INVENTARIO[[#This Row],[Costo total]]*1.5</f>
        <v>19.799999999999997</v>
      </c>
      <c r="V770" s="42">
        <v>19</v>
      </c>
      <c r="W770" s="42">
        <f>INVENTARIO[[#This Row],[Precio Final]]-INVENTARIO[[#This Row],[Costo total]]</f>
        <v>5.8000000000000007</v>
      </c>
      <c r="X770" s="176">
        <f>INVENTARIO[[#This Row],[Ganancia Unitaria]]*INVENTARIO[[#This Row],[Salidas]]</f>
        <v>0</v>
      </c>
      <c r="Y770" s="42" t="s">
        <v>2133</v>
      </c>
      <c r="Z770" s="20"/>
    </row>
    <row r="771" spans="1:26" ht="55" customHeight="1" x14ac:dyDescent="0.15">
      <c r="A771" s="43" t="s">
        <v>2175</v>
      </c>
      <c r="B771" s="169"/>
      <c r="C771" s="170" t="s">
        <v>12</v>
      </c>
      <c r="D771" s="83" t="s">
        <v>50</v>
      </c>
      <c r="E771" s="83" t="s">
        <v>2166</v>
      </c>
      <c r="F771" s="83" t="s">
        <v>2462</v>
      </c>
      <c r="G771" s="83" t="s">
        <v>164</v>
      </c>
      <c r="H771" s="171">
        <f>INVENTARIO[[#This Row],[Precio Final]]</f>
        <v>20</v>
      </c>
      <c r="I771" s="83">
        <v>0</v>
      </c>
      <c r="J771" s="83">
        <v>1</v>
      </c>
      <c r="K771" s="112">
        <f>SUMIFS(VENTAS[Cantidad],VENTAS[Código del producto Vendido],INVENTARIO[[#This Row],[Code]])</f>
        <v>0</v>
      </c>
      <c r="L771" s="121">
        <f>INVENTARIO[[#This Row],[Entradas]]-INVENTARIO[[#This Row],[Salidas]]</f>
        <v>1</v>
      </c>
      <c r="M771" s="171">
        <f>INVENTARIO[[#This Row],[Precio Final]]*10%</f>
        <v>2</v>
      </c>
      <c r="N771" s="43">
        <v>0</v>
      </c>
      <c r="O771" s="43">
        <v>0</v>
      </c>
      <c r="P771" s="43">
        <v>10</v>
      </c>
      <c r="Q771" s="112"/>
      <c r="R771" s="43"/>
      <c r="S771" s="177">
        <v>0</v>
      </c>
      <c r="T771" s="168">
        <f>INVENTARIO[[#This Row],[Costo Unitario (USD)]]+INVENTARIO[[#This Row],[Costo Envío (USD)]]</f>
        <v>10</v>
      </c>
      <c r="U771" s="168">
        <f>INVENTARIO[[#This Row],[Costo total]]*1.5</f>
        <v>15</v>
      </c>
      <c r="V771" s="43">
        <v>20</v>
      </c>
      <c r="W771" s="43">
        <f>INVENTARIO[[#This Row],[Precio Final]]-INVENTARIO[[#This Row],[Costo total]]</f>
        <v>10</v>
      </c>
      <c r="X771" s="172">
        <f>INVENTARIO[[#This Row],[Ganancia Unitaria]]*INVENTARIO[[#This Row],[Salidas]]</f>
        <v>0</v>
      </c>
      <c r="Y771" s="43" t="s">
        <v>2133</v>
      </c>
      <c r="Z771" s="43"/>
    </row>
    <row r="772" spans="1:26" ht="55" customHeight="1" x14ac:dyDescent="0.15">
      <c r="A772" s="42" t="s">
        <v>2176</v>
      </c>
      <c r="B772" s="173"/>
      <c r="C772" s="174" t="s">
        <v>12</v>
      </c>
      <c r="D772" s="78" t="s">
        <v>2397</v>
      </c>
      <c r="E772" s="78" t="s">
        <v>2135</v>
      </c>
      <c r="F772" s="78" t="s">
        <v>695</v>
      </c>
      <c r="G772" s="78" t="s">
        <v>164</v>
      </c>
      <c r="H772" s="175">
        <f>INVENTARIO[[#This Row],[Precio Final]]</f>
        <v>12</v>
      </c>
      <c r="I772" s="78">
        <v>0</v>
      </c>
      <c r="J772" s="78">
        <v>0</v>
      </c>
      <c r="K772" s="110">
        <f>SUMIFS(VENTAS[Cantidad],VENTAS[Código del producto Vendido],INVENTARIO[[#This Row],[Code]])</f>
        <v>0</v>
      </c>
      <c r="L772" s="120">
        <f>INVENTARIO[[#This Row],[Entradas]]-INVENTARIO[[#This Row],[Salidas]]</f>
        <v>0</v>
      </c>
      <c r="M772" s="175">
        <f>INVENTARIO[[#This Row],[Precio Final]]*10%</f>
        <v>1.2000000000000002</v>
      </c>
      <c r="N772" s="42">
        <v>0</v>
      </c>
      <c r="O772" s="42">
        <v>0</v>
      </c>
      <c r="P772" s="42">
        <v>6</v>
      </c>
      <c r="Q772" s="110"/>
      <c r="R772" s="42"/>
      <c r="S772" s="178">
        <v>0</v>
      </c>
      <c r="T772" s="42">
        <f>INVENTARIO[[#This Row],[Costo Unitario (USD)]]+INVENTARIO[[#This Row],[Costo Envío (USD)]]</f>
        <v>6</v>
      </c>
      <c r="U772" s="42">
        <f>INVENTARIO[[#This Row],[Costo total]]*1.5</f>
        <v>9</v>
      </c>
      <c r="V772" s="42">
        <v>12</v>
      </c>
      <c r="W772" s="42">
        <f>INVENTARIO[[#This Row],[Precio Final]]-INVENTARIO[[#This Row],[Costo total]]</f>
        <v>6</v>
      </c>
      <c r="X772" s="176">
        <f>INVENTARIO[[#This Row],[Ganancia Unitaria]]*INVENTARIO[[#This Row],[Salidas]]</f>
        <v>0</v>
      </c>
      <c r="Y772" s="42" t="s">
        <v>2133</v>
      </c>
      <c r="Z772" s="20"/>
    </row>
    <row r="773" spans="1:26" ht="55" customHeight="1" x14ac:dyDescent="0.15">
      <c r="A773" s="43" t="s">
        <v>2177</v>
      </c>
      <c r="B773" s="169"/>
      <c r="C773" s="170" t="s">
        <v>12</v>
      </c>
      <c r="D773" s="83" t="s">
        <v>52</v>
      </c>
      <c r="E773" s="83" t="s">
        <v>2373</v>
      </c>
      <c r="F773" s="83" t="s">
        <v>695</v>
      </c>
      <c r="G773" s="83" t="s">
        <v>164</v>
      </c>
      <c r="H773" s="171">
        <f>INVENTARIO[[#This Row],[Precio Final]]</f>
        <v>12</v>
      </c>
      <c r="I773" s="83">
        <v>0</v>
      </c>
      <c r="J773" s="83">
        <v>2</v>
      </c>
      <c r="K773" s="112">
        <f>SUMIFS(VENTAS[Cantidad],VENTAS[Código del producto Vendido],INVENTARIO[[#This Row],[Code]])</f>
        <v>1</v>
      </c>
      <c r="L773" s="121">
        <f>INVENTARIO[[#This Row],[Entradas]]-INVENTARIO[[#This Row],[Salidas]]</f>
        <v>1</v>
      </c>
      <c r="M773" s="171">
        <f>INVENTARIO[[#This Row],[Precio Final]]*10%</f>
        <v>1.2000000000000002</v>
      </c>
      <c r="N773" s="43">
        <v>0</v>
      </c>
      <c r="O773" s="43">
        <v>0</v>
      </c>
      <c r="P773" s="43">
        <v>6</v>
      </c>
      <c r="Q773" s="112"/>
      <c r="R773" s="43"/>
      <c r="S773" s="177">
        <v>0</v>
      </c>
      <c r="T773" s="168">
        <f>INVENTARIO[[#This Row],[Costo Unitario (USD)]]+INVENTARIO[[#This Row],[Costo Envío (USD)]]</f>
        <v>6</v>
      </c>
      <c r="U773" s="168">
        <f>INVENTARIO[[#This Row],[Costo total]]*1.5</f>
        <v>9</v>
      </c>
      <c r="V773" s="43">
        <v>12</v>
      </c>
      <c r="W773" s="43">
        <f>INVENTARIO[[#This Row],[Precio Final]]-INVENTARIO[[#This Row],[Costo total]]</f>
        <v>6</v>
      </c>
      <c r="X773" s="172">
        <f>INVENTARIO[[#This Row],[Ganancia Unitaria]]*INVENTARIO[[#This Row],[Salidas]]</f>
        <v>6</v>
      </c>
      <c r="Y773" s="43" t="s">
        <v>2133</v>
      </c>
      <c r="Z773" s="43"/>
    </row>
    <row r="774" spans="1:26" ht="55" customHeight="1" x14ac:dyDescent="0.15">
      <c r="A774" s="42" t="s">
        <v>2178</v>
      </c>
      <c r="B774" s="173"/>
      <c r="C774" s="174" t="s">
        <v>12</v>
      </c>
      <c r="D774" s="78" t="s">
        <v>52</v>
      </c>
      <c r="E774" s="78" t="s">
        <v>2411</v>
      </c>
      <c r="F774" s="78" t="s">
        <v>692</v>
      </c>
      <c r="G774" s="78" t="s">
        <v>164</v>
      </c>
      <c r="H774" s="175">
        <f>INVENTARIO[[#This Row],[Precio Final]]</f>
        <v>25</v>
      </c>
      <c r="I774" s="78">
        <v>0</v>
      </c>
      <c r="J774" s="78">
        <v>2</v>
      </c>
      <c r="K774" s="110">
        <f>SUMIFS(VENTAS[Cantidad],VENTAS[Código del producto Vendido],INVENTARIO[[#This Row],[Code]])</f>
        <v>2</v>
      </c>
      <c r="L774" s="120">
        <f>INVENTARIO[[#This Row],[Entradas]]-INVENTARIO[[#This Row],[Salidas]]</f>
        <v>0</v>
      </c>
      <c r="M774" s="175">
        <f>INVENTARIO[[#This Row],[Precio Final]]*10%</f>
        <v>2.5</v>
      </c>
      <c r="N774" s="42">
        <v>0</v>
      </c>
      <c r="O774" s="42">
        <v>0</v>
      </c>
      <c r="P774" s="42">
        <v>12</v>
      </c>
      <c r="Q774" s="110"/>
      <c r="R774" s="42"/>
      <c r="S774" s="178">
        <v>0</v>
      </c>
      <c r="T774" s="42">
        <f>INVENTARIO[[#This Row],[Costo Unitario (USD)]]+INVENTARIO[[#This Row],[Costo Envío (USD)]]</f>
        <v>12</v>
      </c>
      <c r="U774" s="42">
        <f>INVENTARIO[[#This Row],[Costo total]]*1.5</f>
        <v>18</v>
      </c>
      <c r="V774" s="42">
        <v>25</v>
      </c>
      <c r="W774" s="42">
        <f>INVENTARIO[[#This Row],[Precio Final]]-INVENTARIO[[#This Row],[Costo total]]</f>
        <v>13</v>
      </c>
      <c r="X774" s="176">
        <f>INVENTARIO[[#This Row],[Ganancia Unitaria]]*INVENTARIO[[#This Row],[Salidas]]</f>
        <v>26</v>
      </c>
      <c r="Y774" s="42" t="s">
        <v>2133</v>
      </c>
      <c r="Z774" s="20"/>
    </row>
    <row r="775" spans="1:26" ht="55" customHeight="1" x14ac:dyDescent="0.15">
      <c r="A775" s="43" t="s">
        <v>2179</v>
      </c>
      <c r="B775" s="169"/>
      <c r="C775" s="170" t="s">
        <v>12</v>
      </c>
      <c r="D775" s="83" t="s">
        <v>52</v>
      </c>
      <c r="E775" s="83" t="s">
        <v>2411</v>
      </c>
      <c r="F775" s="83" t="s">
        <v>697</v>
      </c>
      <c r="G775" s="83" t="s">
        <v>164</v>
      </c>
      <c r="H775" s="171">
        <f>INVENTARIO[[#This Row],[Precio Final]]</f>
        <v>25</v>
      </c>
      <c r="I775" s="83">
        <v>0</v>
      </c>
      <c r="J775" s="83">
        <v>1</v>
      </c>
      <c r="K775" s="112">
        <f>SUMIFS(VENTAS[Cantidad],VENTAS[Código del producto Vendido],INVENTARIO[[#This Row],[Code]])</f>
        <v>1</v>
      </c>
      <c r="L775" s="121">
        <f>INVENTARIO[[#This Row],[Entradas]]-INVENTARIO[[#This Row],[Salidas]]</f>
        <v>0</v>
      </c>
      <c r="M775" s="171">
        <f>INVENTARIO[[#This Row],[Precio Final]]*10%</f>
        <v>2.5</v>
      </c>
      <c r="N775" s="43">
        <v>0</v>
      </c>
      <c r="O775" s="43">
        <v>0</v>
      </c>
      <c r="P775" s="43">
        <v>12</v>
      </c>
      <c r="Q775" s="112"/>
      <c r="R775" s="43"/>
      <c r="S775" s="177">
        <v>0</v>
      </c>
      <c r="T775" s="168">
        <f>INVENTARIO[[#This Row],[Costo Unitario (USD)]]+INVENTARIO[[#This Row],[Costo Envío (USD)]]</f>
        <v>12</v>
      </c>
      <c r="U775" s="168">
        <f>INVENTARIO[[#This Row],[Costo total]]*1.5</f>
        <v>18</v>
      </c>
      <c r="V775" s="43">
        <v>25</v>
      </c>
      <c r="W775" s="43">
        <f>INVENTARIO[[#This Row],[Precio Final]]-INVENTARIO[[#This Row],[Costo total]]</f>
        <v>13</v>
      </c>
      <c r="X775" s="172">
        <f>INVENTARIO[[#This Row],[Ganancia Unitaria]]*INVENTARIO[[#This Row],[Salidas]]</f>
        <v>13</v>
      </c>
      <c r="Y775" s="43" t="s">
        <v>2133</v>
      </c>
      <c r="Z775" s="43"/>
    </row>
    <row r="776" spans="1:26" ht="55" customHeight="1" x14ac:dyDescent="0.15">
      <c r="A776" s="42" t="s">
        <v>2180</v>
      </c>
      <c r="B776" s="173"/>
      <c r="C776" s="174" t="s">
        <v>12</v>
      </c>
      <c r="D776" s="78" t="s">
        <v>2397</v>
      </c>
      <c r="E776" s="78" t="s">
        <v>2181</v>
      </c>
      <c r="F776" s="78" t="s">
        <v>692</v>
      </c>
      <c r="G776" s="78" t="s">
        <v>164</v>
      </c>
      <c r="H776" s="175">
        <f>INVENTARIO[[#This Row],[Precio Final]]</f>
        <v>35</v>
      </c>
      <c r="I776" s="78">
        <v>0</v>
      </c>
      <c r="J776" s="78">
        <v>1</v>
      </c>
      <c r="K776" s="110">
        <f>SUMIFS(VENTAS[Cantidad],VENTAS[Código del producto Vendido],INVENTARIO[[#This Row],[Code]])</f>
        <v>1</v>
      </c>
      <c r="L776" s="120">
        <f>INVENTARIO[[#This Row],[Entradas]]-INVENTARIO[[#This Row],[Salidas]]</f>
        <v>0</v>
      </c>
      <c r="M776" s="175">
        <f>INVENTARIO[[#This Row],[Precio Final]]*10%</f>
        <v>3.5</v>
      </c>
      <c r="N776" s="42">
        <v>0</v>
      </c>
      <c r="O776" s="42">
        <v>0</v>
      </c>
      <c r="P776" s="42">
        <v>17</v>
      </c>
      <c r="Q776" s="110"/>
      <c r="R776" s="42"/>
      <c r="S776" s="178">
        <v>0</v>
      </c>
      <c r="T776" s="42">
        <f>INVENTARIO[[#This Row],[Costo Unitario (USD)]]+INVENTARIO[[#This Row],[Costo Envío (USD)]]</f>
        <v>17</v>
      </c>
      <c r="U776" s="42">
        <f>INVENTARIO[[#This Row],[Costo total]]*1.5</f>
        <v>25.5</v>
      </c>
      <c r="V776" s="42">
        <v>35</v>
      </c>
      <c r="W776" s="42">
        <f>INVENTARIO[[#This Row],[Precio Final]]-INVENTARIO[[#This Row],[Costo total]]</f>
        <v>18</v>
      </c>
      <c r="X776" s="176">
        <f>INVENTARIO[[#This Row],[Ganancia Unitaria]]*INVENTARIO[[#This Row],[Salidas]]</f>
        <v>18</v>
      </c>
      <c r="Y776" s="42" t="s">
        <v>2133</v>
      </c>
      <c r="Z776" s="20"/>
    </row>
    <row r="777" spans="1:26" ht="55" customHeight="1" x14ac:dyDescent="0.15">
      <c r="A777" s="43" t="s">
        <v>2182</v>
      </c>
      <c r="B777" s="169"/>
      <c r="C777" s="170" t="s">
        <v>12</v>
      </c>
      <c r="D777" s="83" t="s">
        <v>2397</v>
      </c>
      <c r="E777" s="83" t="s">
        <v>2154</v>
      </c>
      <c r="F777" s="83" t="s">
        <v>713</v>
      </c>
      <c r="G777" s="83" t="s">
        <v>164</v>
      </c>
      <c r="H777" s="171">
        <f>INVENTARIO[[#This Row],[Precio Final]]</f>
        <v>35</v>
      </c>
      <c r="I777" s="83">
        <v>0</v>
      </c>
      <c r="J777" s="83">
        <v>1</v>
      </c>
      <c r="K777" s="112">
        <f>SUMIFS(VENTAS[Cantidad],VENTAS[Código del producto Vendido],INVENTARIO[[#This Row],[Code]])</f>
        <v>1</v>
      </c>
      <c r="L777" s="121">
        <f>INVENTARIO[[#This Row],[Entradas]]-INVENTARIO[[#This Row],[Salidas]]</f>
        <v>0</v>
      </c>
      <c r="M777" s="171">
        <f>INVENTARIO[[#This Row],[Precio Final]]*10%</f>
        <v>3.5</v>
      </c>
      <c r="N777" s="43">
        <v>0</v>
      </c>
      <c r="O777" s="43">
        <v>0</v>
      </c>
      <c r="P777" s="43">
        <v>21.5</v>
      </c>
      <c r="Q777" s="112"/>
      <c r="R777" s="43"/>
      <c r="S777" s="177">
        <v>0</v>
      </c>
      <c r="T777" s="168">
        <f>INVENTARIO[[#This Row],[Costo Unitario (USD)]]+INVENTARIO[[#This Row],[Costo Envío (USD)]]</f>
        <v>21.5</v>
      </c>
      <c r="U777" s="168">
        <f>INVENTARIO[[#This Row],[Costo total]]*1.5</f>
        <v>32.25</v>
      </c>
      <c r="V777" s="43">
        <v>35</v>
      </c>
      <c r="W777" s="43">
        <f>INVENTARIO[[#This Row],[Precio Final]]-INVENTARIO[[#This Row],[Costo total]]</f>
        <v>13.5</v>
      </c>
      <c r="X777" s="172">
        <f>INVENTARIO[[#This Row],[Ganancia Unitaria]]*INVENTARIO[[#This Row],[Salidas]]</f>
        <v>13.5</v>
      </c>
      <c r="Y777" s="43" t="s">
        <v>2133</v>
      </c>
      <c r="Z777" s="43"/>
    </row>
    <row r="778" spans="1:26" ht="55" customHeight="1" x14ac:dyDescent="0.15">
      <c r="A778" s="42" t="s">
        <v>2183</v>
      </c>
      <c r="B778" s="173"/>
      <c r="C778" s="174" t="s">
        <v>12</v>
      </c>
      <c r="D778" s="78" t="s">
        <v>215</v>
      </c>
      <c r="E778" s="78" t="s">
        <v>2369</v>
      </c>
      <c r="F778" s="78" t="s">
        <v>2393</v>
      </c>
      <c r="G778" s="78" t="s">
        <v>164</v>
      </c>
      <c r="H778" s="175">
        <f>INVENTARIO[[#This Row],[Precio Final]]</f>
        <v>40</v>
      </c>
      <c r="I778" s="78">
        <v>0</v>
      </c>
      <c r="J778" s="78">
        <v>1</v>
      </c>
      <c r="K778" s="110">
        <f>SUMIFS(VENTAS[Cantidad],VENTAS[Código del producto Vendido],INVENTARIO[[#This Row],[Code]])</f>
        <v>0</v>
      </c>
      <c r="L778" s="120">
        <f>INVENTARIO[[#This Row],[Entradas]]-INVENTARIO[[#This Row],[Salidas]]</f>
        <v>1</v>
      </c>
      <c r="M778" s="175">
        <f>INVENTARIO[[#This Row],[Precio Final]]*10%</f>
        <v>4</v>
      </c>
      <c r="N778" s="42">
        <v>0</v>
      </c>
      <c r="O778" s="42">
        <v>0</v>
      </c>
      <c r="P778" s="42">
        <v>26</v>
      </c>
      <c r="Q778" s="110"/>
      <c r="R778" s="42"/>
      <c r="S778" s="178">
        <v>0</v>
      </c>
      <c r="T778" s="42">
        <f>INVENTARIO[[#This Row],[Costo Unitario (USD)]]+INVENTARIO[[#This Row],[Costo Envío (USD)]]</f>
        <v>26</v>
      </c>
      <c r="U778" s="42">
        <f>INVENTARIO[[#This Row],[Costo total]]*1.5</f>
        <v>39</v>
      </c>
      <c r="V778" s="42">
        <v>40</v>
      </c>
      <c r="W778" s="42">
        <f>INVENTARIO[[#This Row],[Precio Final]]-INVENTARIO[[#This Row],[Costo total]]</f>
        <v>14</v>
      </c>
      <c r="X778" s="176">
        <f>INVENTARIO[[#This Row],[Ganancia Unitaria]]*INVENTARIO[[#This Row],[Salidas]]</f>
        <v>0</v>
      </c>
      <c r="Y778" s="42" t="s">
        <v>2133</v>
      </c>
      <c r="Z778" s="20"/>
    </row>
    <row r="779" spans="1:26" ht="55" customHeight="1" x14ac:dyDescent="0.15">
      <c r="A779" s="43" t="s">
        <v>2184</v>
      </c>
      <c r="B779" s="169"/>
      <c r="C779" s="170" t="s">
        <v>12</v>
      </c>
      <c r="D779" s="83" t="s">
        <v>50</v>
      </c>
      <c r="E779" s="83" t="s">
        <v>2137</v>
      </c>
      <c r="F779" s="83" t="s">
        <v>1345</v>
      </c>
      <c r="G779" s="83" t="s">
        <v>164</v>
      </c>
      <c r="H779" s="171">
        <f>INVENTARIO[[#This Row],[Precio Final]]</f>
        <v>25</v>
      </c>
      <c r="I779" s="83">
        <v>0</v>
      </c>
      <c r="J779" s="83">
        <v>1</v>
      </c>
      <c r="K779" s="112">
        <f>SUMIFS(VENTAS[Cantidad],VENTAS[Código del producto Vendido],INVENTARIO[[#This Row],[Code]])</f>
        <v>0</v>
      </c>
      <c r="L779" s="121">
        <f>INVENTARIO[[#This Row],[Entradas]]-INVENTARIO[[#This Row],[Salidas]]</f>
        <v>1</v>
      </c>
      <c r="M779" s="171">
        <f>INVENTARIO[[#This Row],[Precio Final]]*10%</f>
        <v>2.5</v>
      </c>
      <c r="N779" s="43">
        <v>0</v>
      </c>
      <c r="O779" s="43">
        <v>0</v>
      </c>
      <c r="P779" s="43">
        <v>17</v>
      </c>
      <c r="Q779" s="112"/>
      <c r="R779" s="43"/>
      <c r="S779" s="177">
        <v>0</v>
      </c>
      <c r="T779" s="168">
        <f>INVENTARIO[[#This Row],[Costo Unitario (USD)]]+INVENTARIO[[#This Row],[Costo Envío (USD)]]</f>
        <v>17</v>
      </c>
      <c r="U779" s="168">
        <f>INVENTARIO[[#This Row],[Costo total]]*1.5</f>
        <v>25.5</v>
      </c>
      <c r="V779" s="43">
        <v>25</v>
      </c>
      <c r="W779" s="43">
        <f>INVENTARIO[[#This Row],[Precio Final]]-INVENTARIO[[#This Row],[Costo total]]</f>
        <v>8</v>
      </c>
      <c r="X779" s="172">
        <f>INVENTARIO[[#This Row],[Ganancia Unitaria]]*INVENTARIO[[#This Row],[Salidas]]</f>
        <v>0</v>
      </c>
      <c r="Y779" s="43" t="s">
        <v>2133</v>
      </c>
      <c r="Z779" s="43"/>
    </row>
    <row r="780" spans="1:26" ht="55" customHeight="1" x14ac:dyDescent="0.15">
      <c r="A780" s="42" t="s">
        <v>2185</v>
      </c>
      <c r="B780" s="173"/>
      <c r="C780" s="174" t="s">
        <v>12</v>
      </c>
      <c r="D780" s="78" t="s">
        <v>52</v>
      </c>
      <c r="E780" s="78" t="s">
        <v>2174</v>
      </c>
      <c r="F780" s="78" t="s">
        <v>695</v>
      </c>
      <c r="G780" s="78" t="s">
        <v>164</v>
      </c>
      <c r="H780" s="175">
        <f>INVENTARIO[[#This Row],[Precio Final]]</f>
        <v>22</v>
      </c>
      <c r="I780" s="78">
        <v>0</v>
      </c>
      <c r="J780" s="78">
        <v>2</v>
      </c>
      <c r="K780" s="110">
        <f>SUMIFS(VENTAS[Cantidad],VENTAS[Código del producto Vendido],INVENTARIO[[#This Row],[Code]])</f>
        <v>2</v>
      </c>
      <c r="L780" s="120">
        <f>INVENTARIO[[#This Row],[Entradas]]-INVENTARIO[[#This Row],[Salidas]]</f>
        <v>0</v>
      </c>
      <c r="M780" s="175">
        <f>INVENTARIO[[#This Row],[Precio Final]]*10%</f>
        <v>2.2000000000000002</v>
      </c>
      <c r="N780" s="42">
        <v>0</v>
      </c>
      <c r="O780" s="42">
        <v>0</v>
      </c>
      <c r="P780" s="42">
        <v>13.2</v>
      </c>
      <c r="Q780" s="110"/>
      <c r="R780" s="42"/>
      <c r="S780" s="178">
        <v>0</v>
      </c>
      <c r="T780" s="42">
        <f>INVENTARIO[[#This Row],[Costo Unitario (USD)]]+INVENTARIO[[#This Row],[Costo Envío (USD)]]</f>
        <v>13.2</v>
      </c>
      <c r="U780" s="42">
        <f>INVENTARIO[[#This Row],[Costo total]]*1.5</f>
        <v>19.799999999999997</v>
      </c>
      <c r="V780" s="42">
        <v>22</v>
      </c>
      <c r="W780" s="42">
        <f>INVENTARIO[[#This Row],[Precio Final]]-INVENTARIO[[#This Row],[Costo total]]</f>
        <v>8.8000000000000007</v>
      </c>
      <c r="X780" s="176">
        <f>INVENTARIO[[#This Row],[Ganancia Unitaria]]*INVENTARIO[[#This Row],[Salidas]]</f>
        <v>17.600000000000001</v>
      </c>
      <c r="Y780" s="42" t="s">
        <v>2133</v>
      </c>
      <c r="Z780" s="20"/>
    </row>
    <row r="781" spans="1:26" ht="55" customHeight="1" x14ac:dyDescent="0.15">
      <c r="A781" s="43" t="s">
        <v>2186</v>
      </c>
      <c r="B781" s="169"/>
      <c r="C781" s="170" t="s">
        <v>12</v>
      </c>
      <c r="D781" s="83" t="s">
        <v>2397</v>
      </c>
      <c r="E781" s="83" t="s">
        <v>2145</v>
      </c>
      <c r="F781" s="83" t="s">
        <v>2395</v>
      </c>
      <c r="G781" s="83" t="s">
        <v>164</v>
      </c>
      <c r="H781" s="171">
        <f>INVENTARIO[[#This Row],[Precio Final]]</f>
        <v>40</v>
      </c>
      <c r="I781" s="83">
        <v>0</v>
      </c>
      <c r="J781" s="83">
        <v>0</v>
      </c>
      <c r="K781" s="112">
        <f>SUMIFS(VENTAS[Cantidad],VENTAS[Código del producto Vendido],INVENTARIO[[#This Row],[Code]])</f>
        <v>0</v>
      </c>
      <c r="L781" s="121">
        <f>INVENTARIO[[#This Row],[Entradas]]-INVENTARIO[[#This Row],[Salidas]]</f>
        <v>0</v>
      </c>
      <c r="M781" s="171">
        <f>INVENTARIO[[#This Row],[Precio Final]]*10%</f>
        <v>4</v>
      </c>
      <c r="N781" s="43">
        <v>0</v>
      </c>
      <c r="O781" s="43">
        <v>0</v>
      </c>
      <c r="P781" s="43">
        <v>18.5</v>
      </c>
      <c r="Q781" s="112"/>
      <c r="R781" s="43"/>
      <c r="S781" s="177">
        <v>0</v>
      </c>
      <c r="T781" s="168">
        <f>INVENTARIO[[#This Row],[Costo Unitario (USD)]]+INVENTARIO[[#This Row],[Costo Envío (USD)]]</f>
        <v>18.5</v>
      </c>
      <c r="U781" s="168">
        <f>INVENTARIO[[#This Row],[Costo total]]*1.5</f>
        <v>27.75</v>
      </c>
      <c r="V781" s="43">
        <v>40</v>
      </c>
      <c r="W781" s="43">
        <f>INVENTARIO[[#This Row],[Precio Final]]-INVENTARIO[[#This Row],[Costo total]]</f>
        <v>21.5</v>
      </c>
      <c r="X781" s="172">
        <f>INVENTARIO[[#This Row],[Ganancia Unitaria]]*INVENTARIO[[#This Row],[Salidas]]</f>
        <v>0</v>
      </c>
      <c r="Y781" s="43" t="s">
        <v>2133</v>
      </c>
      <c r="Z781" s="43"/>
    </row>
    <row r="782" spans="1:26" ht="55" customHeight="1" x14ac:dyDescent="0.15">
      <c r="A782" s="42" t="s">
        <v>2187</v>
      </c>
      <c r="B782" s="173"/>
      <c r="C782" s="174" t="s">
        <v>12</v>
      </c>
      <c r="D782" s="78" t="s">
        <v>2397</v>
      </c>
      <c r="E782" s="78" t="s">
        <v>2147</v>
      </c>
      <c r="F782" s="78" t="s">
        <v>692</v>
      </c>
      <c r="G782" s="78" t="s">
        <v>164</v>
      </c>
      <c r="H782" s="175">
        <f>INVENTARIO[[#This Row],[Precio Final]]</f>
        <v>30</v>
      </c>
      <c r="I782" s="78">
        <v>0</v>
      </c>
      <c r="J782" s="78">
        <v>0</v>
      </c>
      <c r="K782" s="110">
        <f>SUMIFS(VENTAS[Cantidad],VENTAS[Código del producto Vendido],INVENTARIO[[#This Row],[Code]])</f>
        <v>0</v>
      </c>
      <c r="L782" s="120">
        <f>INVENTARIO[[#This Row],[Entradas]]-INVENTARIO[[#This Row],[Salidas]]</f>
        <v>0</v>
      </c>
      <c r="M782" s="175">
        <f>INVENTARIO[[#This Row],[Precio Final]]*10%</f>
        <v>3</v>
      </c>
      <c r="N782" s="42">
        <v>0</v>
      </c>
      <c r="O782" s="42">
        <v>0</v>
      </c>
      <c r="P782" s="42">
        <v>15.6</v>
      </c>
      <c r="Q782" s="110"/>
      <c r="R782" s="42"/>
      <c r="S782" s="178">
        <v>0</v>
      </c>
      <c r="T782" s="42">
        <f>INVENTARIO[[#This Row],[Costo Unitario (USD)]]+INVENTARIO[[#This Row],[Costo Envío (USD)]]</f>
        <v>15.6</v>
      </c>
      <c r="U782" s="42">
        <f>INVENTARIO[[#This Row],[Costo total]]*1.5</f>
        <v>23.4</v>
      </c>
      <c r="V782" s="42">
        <v>30</v>
      </c>
      <c r="W782" s="42">
        <f>INVENTARIO[[#This Row],[Precio Final]]-INVENTARIO[[#This Row],[Costo total]]</f>
        <v>14.4</v>
      </c>
      <c r="X782" s="176">
        <f>INVENTARIO[[#This Row],[Ganancia Unitaria]]*INVENTARIO[[#This Row],[Salidas]]</f>
        <v>0</v>
      </c>
      <c r="Y782" s="42" t="s">
        <v>2133</v>
      </c>
      <c r="Z782" s="20"/>
    </row>
    <row r="783" spans="1:26" ht="55" customHeight="1" x14ac:dyDescent="0.15">
      <c r="A783" s="43" t="s">
        <v>2188</v>
      </c>
      <c r="B783" s="169"/>
      <c r="C783" s="170" t="s">
        <v>12</v>
      </c>
      <c r="D783" s="83" t="s">
        <v>2397</v>
      </c>
      <c r="E783" s="83" t="s">
        <v>2189</v>
      </c>
      <c r="F783" s="83" t="s">
        <v>2393</v>
      </c>
      <c r="G783" s="83" t="s">
        <v>164</v>
      </c>
      <c r="H783" s="171">
        <f>INVENTARIO[[#This Row],[Precio Final]]</f>
        <v>25</v>
      </c>
      <c r="I783" s="83">
        <v>0</v>
      </c>
      <c r="J783" s="83">
        <v>0</v>
      </c>
      <c r="K783" s="112">
        <f>SUMIFS(VENTAS[Cantidad],VENTAS[Código del producto Vendido],INVENTARIO[[#This Row],[Code]])</f>
        <v>0</v>
      </c>
      <c r="L783" s="121">
        <f>INVENTARIO[[#This Row],[Entradas]]-INVENTARIO[[#This Row],[Salidas]]</f>
        <v>0</v>
      </c>
      <c r="M783" s="171">
        <f>INVENTARIO[[#This Row],[Precio Final]]*10%</f>
        <v>2.5</v>
      </c>
      <c r="N783" s="43">
        <v>0</v>
      </c>
      <c r="O783" s="43">
        <v>0</v>
      </c>
      <c r="P783" s="43">
        <v>13</v>
      </c>
      <c r="Q783" s="112"/>
      <c r="R783" s="43"/>
      <c r="S783" s="177">
        <v>0</v>
      </c>
      <c r="T783" s="168">
        <f>INVENTARIO[[#This Row],[Costo Unitario (USD)]]+INVENTARIO[[#This Row],[Costo Envío (USD)]]</f>
        <v>13</v>
      </c>
      <c r="U783" s="168">
        <f>INVENTARIO[[#This Row],[Costo total]]*1.5</f>
        <v>19.5</v>
      </c>
      <c r="V783" s="43">
        <v>25</v>
      </c>
      <c r="W783" s="43">
        <f>INVENTARIO[[#This Row],[Precio Final]]-INVENTARIO[[#This Row],[Costo total]]</f>
        <v>12</v>
      </c>
      <c r="X783" s="172">
        <f>INVENTARIO[[#This Row],[Ganancia Unitaria]]*INVENTARIO[[#This Row],[Salidas]]</f>
        <v>0</v>
      </c>
      <c r="Y783" s="43" t="s">
        <v>2133</v>
      </c>
      <c r="Z783" s="43"/>
    </row>
    <row r="784" spans="1:26" ht="55" customHeight="1" x14ac:dyDescent="0.15">
      <c r="A784" s="42" t="s">
        <v>2190</v>
      </c>
      <c r="B784" s="173"/>
      <c r="C784" s="174" t="s">
        <v>12</v>
      </c>
      <c r="D784" s="78" t="s">
        <v>52</v>
      </c>
      <c r="E784" s="78" t="s">
        <v>2191</v>
      </c>
      <c r="F784" s="78" t="s">
        <v>697</v>
      </c>
      <c r="G784" s="78" t="s">
        <v>164</v>
      </c>
      <c r="H784" s="175">
        <f>INVENTARIO[[#This Row],[Precio Final]]</f>
        <v>22</v>
      </c>
      <c r="I784" s="78">
        <v>0</v>
      </c>
      <c r="J784" s="78">
        <v>1</v>
      </c>
      <c r="K784" s="110">
        <v>0</v>
      </c>
      <c r="L784" s="120">
        <f>INVENTARIO[[#This Row],[Entradas]]-INVENTARIO[[#This Row],[Salidas]]</f>
        <v>1</v>
      </c>
      <c r="M784" s="175">
        <f>INVENTARIO[[#This Row],[Precio Final]]*10%</f>
        <v>2.2000000000000002</v>
      </c>
      <c r="N784" s="42">
        <v>0</v>
      </c>
      <c r="O784" s="42">
        <v>0</v>
      </c>
      <c r="P784" s="42">
        <v>13.2</v>
      </c>
      <c r="Q784" s="110"/>
      <c r="R784" s="42"/>
      <c r="S784" s="178">
        <v>0</v>
      </c>
      <c r="T784" s="42">
        <f>INVENTARIO[[#This Row],[Costo Unitario (USD)]]+INVENTARIO[[#This Row],[Costo Envío (USD)]]</f>
        <v>13.2</v>
      </c>
      <c r="U784" s="42">
        <f>INVENTARIO[[#This Row],[Costo total]]*1.5</f>
        <v>19.799999999999997</v>
      </c>
      <c r="V784" s="42">
        <v>22</v>
      </c>
      <c r="W784" s="42">
        <f>INVENTARIO[[#This Row],[Precio Final]]-INVENTARIO[[#This Row],[Costo total]]</f>
        <v>8.8000000000000007</v>
      </c>
      <c r="X784" s="176">
        <f>INVENTARIO[[#This Row],[Ganancia Unitaria]]*INVENTARIO[[#This Row],[Salidas]]</f>
        <v>0</v>
      </c>
      <c r="Y784" s="42" t="s">
        <v>2133</v>
      </c>
      <c r="Z784" s="20"/>
    </row>
    <row r="785" spans="1:26" ht="55" customHeight="1" x14ac:dyDescent="0.15">
      <c r="A785" s="43" t="s">
        <v>2192</v>
      </c>
      <c r="B785" s="169"/>
      <c r="C785" s="170" t="s">
        <v>12</v>
      </c>
      <c r="D785" s="83" t="s">
        <v>2397</v>
      </c>
      <c r="E785" s="83" t="s">
        <v>2143</v>
      </c>
      <c r="F785" s="83" t="s">
        <v>692</v>
      </c>
      <c r="G785" s="83" t="s">
        <v>164</v>
      </c>
      <c r="H785" s="171">
        <f>INVENTARIO[[#This Row],[Precio Final]]</f>
        <v>50</v>
      </c>
      <c r="I785" s="83">
        <v>0</v>
      </c>
      <c r="J785" s="83">
        <v>0</v>
      </c>
      <c r="K785" s="112">
        <f>SUMIFS(VENTAS[Cantidad],VENTAS[Código del producto Vendido],INVENTARIO[[#This Row],[Code]])</f>
        <v>0</v>
      </c>
      <c r="L785" s="121">
        <f>INVENTARIO[[#This Row],[Entradas]]-INVENTARIO[[#This Row],[Salidas]]</f>
        <v>0</v>
      </c>
      <c r="M785" s="171">
        <f>INVENTARIO[[#This Row],[Precio Final]]*10%</f>
        <v>5</v>
      </c>
      <c r="N785" s="43">
        <v>0</v>
      </c>
      <c r="O785" s="43">
        <v>0</v>
      </c>
      <c r="P785" s="43">
        <v>25</v>
      </c>
      <c r="Q785" s="112"/>
      <c r="R785" s="43"/>
      <c r="S785" s="177">
        <v>0</v>
      </c>
      <c r="T785" s="168">
        <f>INVENTARIO[[#This Row],[Costo Unitario (USD)]]+INVENTARIO[[#This Row],[Costo Envío (USD)]]</f>
        <v>25</v>
      </c>
      <c r="U785" s="168">
        <f>INVENTARIO[[#This Row],[Costo total]]*1.5</f>
        <v>37.5</v>
      </c>
      <c r="V785" s="43">
        <v>50</v>
      </c>
      <c r="W785" s="43">
        <f>INVENTARIO[[#This Row],[Precio Final]]-INVENTARIO[[#This Row],[Costo total]]</f>
        <v>25</v>
      </c>
      <c r="X785" s="172">
        <f>INVENTARIO[[#This Row],[Ganancia Unitaria]]*INVENTARIO[[#This Row],[Salidas]]</f>
        <v>0</v>
      </c>
      <c r="Y785" s="43" t="s">
        <v>2133</v>
      </c>
      <c r="Z785" s="43"/>
    </row>
    <row r="786" spans="1:26" ht="55" customHeight="1" x14ac:dyDescent="0.15">
      <c r="A786" s="42"/>
      <c r="B786" s="173"/>
      <c r="C786" s="174"/>
      <c r="D786" s="78"/>
      <c r="E786" s="78"/>
      <c r="F786" s="78"/>
      <c r="G786" s="78"/>
      <c r="H786" s="175"/>
      <c r="I786" s="78"/>
      <c r="J786" s="78"/>
      <c r="K786" s="110"/>
      <c r="L786" s="120"/>
      <c r="M786" s="175"/>
      <c r="N786" s="42"/>
      <c r="O786" s="42"/>
      <c r="P786" s="42"/>
      <c r="Q786" s="110"/>
      <c r="R786" s="42"/>
      <c r="S786" s="178"/>
      <c r="T786" s="42"/>
      <c r="U786" s="42"/>
      <c r="V786" s="42"/>
      <c r="W786" s="42"/>
      <c r="X786" s="176"/>
      <c r="Y786" s="42"/>
      <c r="Z786" s="20"/>
    </row>
    <row r="787" spans="1:26" ht="55" customHeight="1" x14ac:dyDescent="0.15">
      <c r="A787" s="43" t="s">
        <v>2193</v>
      </c>
      <c r="B787" s="169"/>
      <c r="C787" s="170" t="s">
        <v>12</v>
      </c>
      <c r="D787" s="83" t="s">
        <v>2397</v>
      </c>
      <c r="E787" s="83" t="s">
        <v>2194</v>
      </c>
      <c r="F787" s="83" t="s">
        <v>692</v>
      </c>
      <c r="G787" s="83" t="s">
        <v>164</v>
      </c>
      <c r="H787" s="171">
        <f>INVENTARIO[[#This Row],[Precio Final]]</f>
        <v>25</v>
      </c>
      <c r="I787" s="83">
        <v>0</v>
      </c>
      <c r="J787" s="83">
        <v>1</v>
      </c>
      <c r="K787" s="112">
        <f>SUMIFS(VENTAS[Cantidad],VENTAS[Código del producto Vendido],INVENTARIO[[#This Row],[Code]])</f>
        <v>1</v>
      </c>
      <c r="L787" s="121">
        <f>INVENTARIO[[#This Row],[Entradas]]-INVENTARIO[[#This Row],[Salidas]]</f>
        <v>0</v>
      </c>
      <c r="M787" s="171">
        <f>INVENTARIO[[#This Row],[Precio Final]]*10%</f>
        <v>2.5</v>
      </c>
      <c r="N787" s="43">
        <v>0</v>
      </c>
      <c r="O787" s="43">
        <v>0</v>
      </c>
      <c r="P787" s="43">
        <v>13.5</v>
      </c>
      <c r="Q787" s="112"/>
      <c r="R787" s="43"/>
      <c r="S787" s="177">
        <v>0</v>
      </c>
      <c r="T787" s="168">
        <f>INVENTARIO[[#This Row],[Costo Unitario (USD)]]+INVENTARIO[[#This Row],[Costo Envío (USD)]]</f>
        <v>13.5</v>
      </c>
      <c r="U787" s="168">
        <f>INVENTARIO[[#This Row],[Costo total]]*1.5</f>
        <v>20.25</v>
      </c>
      <c r="V787" s="43">
        <v>25</v>
      </c>
      <c r="W787" s="43">
        <f>INVENTARIO[[#This Row],[Precio Final]]-INVENTARIO[[#This Row],[Costo total]]</f>
        <v>11.5</v>
      </c>
      <c r="X787" s="172">
        <f>INVENTARIO[[#This Row],[Ganancia Unitaria]]*INVENTARIO[[#This Row],[Salidas]]</f>
        <v>11.5</v>
      </c>
      <c r="Y787" s="43" t="s">
        <v>2133</v>
      </c>
      <c r="Z787" s="43"/>
    </row>
    <row r="788" spans="1:26" ht="55" customHeight="1" x14ac:dyDescent="0.15">
      <c r="A788" s="42" t="s">
        <v>2195</v>
      </c>
      <c r="B788" s="173"/>
      <c r="C788" s="174" t="s">
        <v>12</v>
      </c>
      <c r="D788" s="78" t="s">
        <v>192</v>
      </c>
      <c r="E788" s="78" t="s">
        <v>2197</v>
      </c>
      <c r="F788" s="78" t="s">
        <v>711</v>
      </c>
      <c r="G788" s="78" t="s">
        <v>164</v>
      </c>
      <c r="H788" s="175">
        <f>INVENTARIO[[#This Row],[Precio Final]]</f>
        <v>5</v>
      </c>
      <c r="I788" s="78">
        <v>0</v>
      </c>
      <c r="J788" s="78">
        <v>1</v>
      </c>
      <c r="K788" s="110">
        <f>SUMIFS(VENTAS[Cantidad],VENTAS[Código del producto Vendido],INVENTARIO[[#This Row],[Code]])</f>
        <v>1</v>
      </c>
      <c r="L788" s="120">
        <f>INVENTARIO[[#This Row],[Entradas]]-INVENTARIO[[#This Row],[Salidas]]</f>
        <v>0</v>
      </c>
      <c r="M788" s="175">
        <f>INVENTARIO[[#This Row],[Precio Final]]*10%</f>
        <v>0.5</v>
      </c>
      <c r="N788" s="42">
        <v>0</v>
      </c>
      <c r="O788" s="42">
        <v>0</v>
      </c>
      <c r="P788" s="42">
        <v>2.9</v>
      </c>
      <c r="Q788" s="110"/>
      <c r="R788" s="42"/>
      <c r="S788" s="178">
        <v>0</v>
      </c>
      <c r="T788" s="42">
        <f>INVENTARIO[[#This Row],[Costo Unitario (USD)]]+INVENTARIO[[#This Row],[Costo Envío (USD)]]</f>
        <v>2.9</v>
      </c>
      <c r="U788" s="42">
        <f>INVENTARIO[[#This Row],[Costo total]]*1.5</f>
        <v>4.3499999999999996</v>
      </c>
      <c r="V788" s="42">
        <v>5</v>
      </c>
      <c r="W788" s="42">
        <f>INVENTARIO[[#This Row],[Precio Final]]-INVENTARIO[[#This Row],[Costo total]]</f>
        <v>2.1</v>
      </c>
      <c r="X788" s="176">
        <f>INVENTARIO[[#This Row],[Ganancia Unitaria]]*INVENTARIO[[#This Row],[Salidas]]</f>
        <v>2.1</v>
      </c>
      <c r="Y788" s="42" t="s">
        <v>2133</v>
      </c>
      <c r="Z788" s="20"/>
    </row>
    <row r="789" spans="1:26" ht="55" customHeight="1" x14ac:dyDescent="0.15">
      <c r="A789" s="43" t="s">
        <v>2198</v>
      </c>
      <c r="B789" s="169"/>
      <c r="C789" s="170" t="s">
        <v>12</v>
      </c>
      <c r="D789" s="83" t="s">
        <v>192</v>
      </c>
      <c r="E789" s="83" t="s">
        <v>2412</v>
      </c>
      <c r="F789" s="83" t="s">
        <v>711</v>
      </c>
      <c r="G789" s="83" t="s">
        <v>164</v>
      </c>
      <c r="H789" s="171">
        <f>INVENTARIO[[#This Row],[Precio Final]]</f>
        <v>8</v>
      </c>
      <c r="I789" s="83">
        <v>0</v>
      </c>
      <c r="J789" s="83">
        <v>1</v>
      </c>
      <c r="K789" s="112">
        <f>SUMIFS(VENTAS[Cantidad],VENTAS[Código del producto Vendido],INVENTARIO[[#This Row],[Code]])</f>
        <v>1</v>
      </c>
      <c r="L789" s="121">
        <f>INVENTARIO[[#This Row],[Entradas]]-INVENTARIO[[#This Row],[Salidas]]</f>
        <v>0</v>
      </c>
      <c r="M789" s="171">
        <f>INVENTARIO[[#This Row],[Precio Final]]*10%</f>
        <v>0.8</v>
      </c>
      <c r="N789" s="43">
        <v>0</v>
      </c>
      <c r="O789" s="43">
        <v>0</v>
      </c>
      <c r="P789" s="43">
        <v>4.7</v>
      </c>
      <c r="Q789" s="112"/>
      <c r="R789" s="43"/>
      <c r="S789" s="177">
        <v>0</v>
      </c>
      <c r="T789" s="168">
        <f>INVENTARIO[[#This Row],[Costo Unitario (USD)]]+INVENTARIO[[#This Row],[Costo Envío (USD)]]</f>
        <v>4.7</v>
      </c>
      <c r="U789" s="168">
        <f>INVENTARIO[[#This Row],[Costo total]]*1.5</f>
        <v>7.0500000000000007</v>
      </c>
      <c r="V789" s="43">
        <v>8</v>
      </c>
      <c r="W789" s="43">
        <f>INVENTARIO[[#This Row],[Precio Final]]-INVENTARIO[[#This Row],[Costo total]]</f>
        <v>3.3</v>
      </c>
      <c r="X789" s="172">
        <f>INVENTARIO[[#This Row],[Ganancia Unitaria]]*INVENTARIO[[#This Row],[Salidas]]</f>
        <v>3.3</v>
      </c>
      <c r="Y789" s="43" t="s">
        <v>2133</v>
      </c>
      <c r="Z789" s="43"/>
    </row>
    <row r="790" spans="1:26" ht="55" customHeight="1" x14ac:dyDescent="0.15">
      <c r="A790" s="42" t="s">
        <v>2199</v>
      </c>
      <c r="B790" s="173"/>
      <c r="C790" s="174" t="s">
        <v>12</v>
      </c>
      <c r="D790" s="78" t="s">
        <v>192</v>
      </c>
      <c r="E790" s="78" t="s">
        <v>2444</v>
      </c>
      <c r="F790" s="78" t="s">
        <v>711</v>
      </c>
      <c r="G790" s="78" t="s">
        <v>164</v>
      </c>
      <c r="H790" s="175">
        <f>INVENTARIO[[#This Row],[Precio Final]]</f>
        <v>5</v>
      </c>
      <c r="I790" s="78">
        <v>0</v>
      </c>
      <c r="J790" s="78">
        <v>1</v>
      </c>
      <c r="K790" s="110">
        <f>SUMIFS(VENTAS[Cantidad],VENTAS[Código del producto Vendido],INVENTARIO[[#This Row],[Code]])</f>
        <v>1</v>
      </c>
      <c r="L790" s="120">
        <f>INVENTARIO[[#This Row],[Entradas]]-INVENTARIO[[#This Row],[Salidas]]</f>
        <v>0</v>
      </c>
      <c r="M790" s="175">
        <f>INVENTARIO[[#This Row],[Precio Final]]*10%</f>
        <v>0.5</v>
      </c>
      <c r="N790" s="42">
        <v>0</v>
      </c>
      <c r="O790" s="42">
        <v>0</v>
      </c>
      <c r="P790" s="42">
        <v>2.72</v>
      </c>
      <c r="Q790" s="110"/>
      <c r="R790" s="42"/>
      <c r="S790" s="178">
        <v>0</v>
      </c>
      <c r="T790" s="42">
        <f>INVENTARIO[[#This Row],[Costo Unitario (USD)]]+INVENTARIO[[#This Row],[Costo Envío (USD)]]</f>
        <v>2.72</v>
      </c>
      <c r="U790" s="42">
        <f>INVENTARIO[[#This Row],[Costo total]]*1.5</f>
        <v>4.08</v>
      </c>
      <c r="V790" s="42">
        <v>5</v>
      </c>
      <c r="W790" s="42">
        <f>INVENTARIO[[#This Row],[Precio Final]]-INVENTARIO[[#This Row],[Costo total]]</f>
        <v>2.2799999999999998</v>
      </c>
      <c r="X790" s="176">
        <f>INVENTARIO[[#This Row],[Ganancia Unitaria]]*INVENTARIO[[#This Row],[Salidas]]</f>
        <v>2.2799999999999998</v>
      </c>
      <c r="Y790" s="42" t="s">
        <v>2133</v>
      </c>
      <c r="Z790" s="20"/>
    </row>
    <row r="791" spans="1:26" ht="55" customHeight="1" x14ac:dyDescent="0.15">
      <c r="A791" s="43" t="s">
        <v>2200</v>
      </c>
      <c r="B791" s="169"/>
      <c r="C791" s="170" t="s">
        <v>12</v>
      </c>
      <c r="D791" s="83" t="s">
        <v>2398</v>
      </c>
      <c r="E791" s="83" t="s">
        <v>2197</v>
      </c>
      <c r="F791" s="83" t="s">
        <v>711</v>
      </c>
      <c r="G791" s="83" t="s">
        <v>164</v>
      </c>
      <c r="H791" s="171">
        <f>INVENTARIO[[#This Row],[Precio Final]]</f>
        <v>7</v>
      </c>
      <c r="I791" s="83">
        <v>0</v>
      </c>
      <c r="J791" s="83">
        <v>1</v>
      </c>
      <c r="K791" s="112">
        <f>SUMIFS(VENTAS[Cantidad],VENTAS[Código del producto Vendido],INVENTARIO[[#This Row],[Code]])</f>
        <v>1</v>
      </c>
      <c r="L791" s="121">
        <f>INVENTARIO[[#This Row],[Entradas]]-INVENTARIO[[#This Row],[Salidas]]</f>
        <v>0</v>
      </c>
      <c r="M791" s="171">
        <f>INVENTARIO[[#This Row],[Precio Final]]*10%</f>
        <v>0.70000000000000007</v>
      </c>
      <c r="N791" s="43">
        <v>0</v>
      </c>
      <c r="O791" s="43">
        <v>0</v>
      </c>
      <c r="P791" s="43">
        <v>4.55</v>
      </c>
      <c r="Q791" s="112"/>
      <c r="R791" s="43"/>
      <c r="S791" s="177">
        <v>0</v>
      </c>
      <c r="T791" s="168">
        <f>INVENTARIO[[#This Row],[Costo Unitario (USD)]]+INVENTARIO[[#This Row],[Costo Envío (USD)]]</f>
        <v>4.55</v>
      </c>
      <c r="U791" s="168">
        <f>INVENTARIO[[#This Row],[Costo total]]*1.5</f>
        <v>6.8249999999999993</v>
      </c>
      <c r="V791" s="43">
        <v>7</v>
      </c>
      <c r="W791" s="43">
        <f>INVENTARIO[[#This Row],[Precio Final]]-INVENTARIO[[#This Row],[Costo total]]</f>
        <v>2.4500000000000002</v>
      </c>
      <c r="X791" s="172">
        <f>INVENTARIO[[#This Row],[Ganancia Unitaria]]*INVENTARIO[[#This Row],[Salidas]]</f>
        <v>2.4500000000000002</v>
      </c>
      <c r="Y791" s="43" t="s">
        <v>2133</v>
      </c>
      <c r="Z791" s="43"/>
    </row>
    <row r="792" spans="1:26" ht="55" customHeight="1" x14ac:dyDescent="0.15">
      <c r="A792" s="42" t="s">
        <v>2201</v>
      </c>
      <c r="B792" s="173"/>
      <c r="C792" s="174" t="s">
        <v>12</v>
      </c>
      <c r="D792" s="78" t="s">
        <v>2196</v>
      </c>
      <c r="E792" s="78" t="s">
        <v>2202</v>
      </c>
      <c r="F792" s="78" t="s">
        <v>1345</v>
      </c>
      <c r="G792" s="78" t="s">
        <v>164</v>
      </c>
      <c r="H792" s="175">
        <f>INVENTARIO[[#This Row],[Precio Final]]</f>
        <v>3</v>
      </c>
      <c r="I792" s="78">
        <v>0</v>
      </c>
      <c r="J792" s="78">
        <v>1</v>
      </c>
      <c r="K792" s="110">
        <f>SUMIFS(VENTAS[Cantidad],VENTAS[Código del producto Vendido],INVENTARIO[[#This Row],[Code]])</f>
        <v>1</v>
      </c>
      <c r="L792" s="120">
        <f>INVENTARIO[[#This Row],[Entradas]]-INVENTARIO[[#This Row],[Salidas]]</f>
        <v>0</v>
      </c>
      <c r="M792" s="175">
        <f>INVENTARIO[[#This Row],[Precio Final]]*10%</f>
        <v>0.30000000000000004</v>
      </c>
      <c r="N792" s="42">
        <v>0</v>
      </c>
      <c r="O792" s="42">
        <v>0</v>
      </c>
      <c r="P792" s="42">
        <v>1.75</v>
      </c>
      <c r="Q792" s="110"/>
      <c r="R792" s="42"/>
      <c r="S792" s="178">
        <v>0</v>
      </c>
      <c r="T792" s="42">
        <f>INVENTARIO[[#This Row],[Costo Unitario (USD)]]+INVENTARIO[[#This Row],[Costo Envío (USD)]]</f>
        <v>1.75</v>
      </c>
      <c r="U792" s="42">
        <f>INVENTARIO[[#This Row],[Costo total]]*1.5</f>
        <v>2.625</v>
      </c>
      <c r="V792" s="42">
        <v>3</v>
      </c>
      <c r="W792" s="42">
        <f>INVENTARIO[[#This Row],[Precio Final]]-INVENTARIO[[#This Row],[Costo total]]</f>
        <v>1.25</v>
      </c>
      <c r="X792" s="176">
        <f>INVENTARIO[[#This Row],[Ganancia Unitaria]]*INVENTARIO[[#This Row],[Salidas]]</f>
        <v>1.25</v>
      </c>
      <c r="Y792" s="42" t="s">
        <v>2133</v>
      </c>
      <c r="Z792" s="20"/>
    </row>
    <row r="793" spans="1:26" ht="55" customHeight="1" x14ac:dyDescent="0.15">
      <c r="A793" s="43" t="s">
        <v>2203</v>
      </c>
      <c r="B793" s="169"/>
      <c r="C793" s="170" t="s">
        <v>12</v>
      </c>
      <c r="D793" s="83" t="s">
        <v>2196</v>
      </c>
      <c r="E793" s="83" t="s">
        <v>2204</v>
      </c>
      <c r="F793" s="83" t="s">
        <v>714</v>
      </c>
      <c r="G793" s="83" t="s">
        <v>164</v>
      </c>
      <c r="H793" s="171">
        <f>INVENTARIO[[#This Row],[Precio Final]]</f>
        <v>3</v>
      </c>
      <c r="I793" s="83">
        <v>0</v>
      </c>
      <c r="J793" s="83">
        <v>1</v>
      </c>
      <c r="K793" s="112">
        <f>SUMIFS(VENTAS[Cantidad],VENTAS[Código del producto Vendido],INVENTARIO[[#This Row],[Code]])</f>
        <v>1</v>
      </c>
      <c r="L793" s="121">
        <f>INVENTARIO[[#This Row],[Entradas]]-INVENTARIO[[#This Row],[Salidas]]</f>
        <v>0</v>
      </c>
      <c r="M793" s="171">
        <f>INVENTARIO[[#This Row],[Precio Final]]*10%</f>
        <v>0.30000000000000004</v>
      </c>
      <c r="N793" s="43">
        <v>0</v>
      </c>
      <c r="O793" s="43">
        <v>0</v>
      </c>
      <c r="P793" s="43">
        <v>2</v>
      </c>
      <c r="Q793" s="112"/>
      <c r="R793" s="43"/>
      <c r="S793" s="177">
        <v>0</v>
      </c>
      <c r="T793" s="168">
        <f>INVENTARIO[[#This Row],[Costo Unitario (USD)]]+INVENTARIO[[#This Row],[Costo Envío (USD)]]</f>
        <v>2</v>
      </c>
      <c r="U793" s="168">
        <f>INVENTARIO[[#This Row],[Costo total]]*1.5</f>
        <v>3</v>
      </c>
      <c r="V793" s="43">
        <v>3</v>
      </c>
      <c r="W793" s="43">
        <f>INVENTARIO[[#This Row],[Precio Final]]-INVENTARIO[[#This Row],[Costo total]]</f>
        <v>1</v>
      </c>
      <c r="X793" s="172">
        <f>INVENTARIO[[#This Row],[Ganancia Unitaria]]*INVENTARIO[[#This Row],[Salidas]]</f>
        <v>1</v>
      </c>
      <c r="Y793" s="43" t="s">
        <v>2133</v>
      </c>
      <c r="Z793" s="43"/>
    </row>
    <row r="794" spans="1:26" ht="55" customHeight="1" x14ac:dyDescent="0.15">
      <c r="A794" s="42" t="s">
        <v>2205</v>
      </c>
      <c r="B794" s="173"/>
      <c r="C794" s="174" t="s">
        <v>12</v>
      </c>
      <c r="D794" s="78" t="s">
        <v>215</v>
      </c>
      <c r="E794" s="78" t="s">
        <v>2225</v>
      </c>
      <c r="F794" s="78" t="s">
        <v>695</v>
      </c>
      <c r="G794" s="78" t="s">
        <v>426</v>
      </c>
      <c r="H794" s="175">
        <f>INVENTARIO[[#This Row],[Precio Final]]</f>
        <v>55</v>
      </c>
      <c r="I794" s="78"/>
      <c r="J794" s="78">
        <v>1</v>
      </c>
      <c r="K794" s="110">
        <f>SUMIFS(VENTAS[Cantidad],VENTAS[Código del producto Vendido],INVENTARIO[[#This Row],[Code]])</f>
        <v>0</v>
      </c>
      <c r="L794" s="120">
        <f>INVENTARIO[[#This Row],[Entradas]]-INVENTARIO[[#This Row],[Salidas]]</f>
        <v>1</v>
      </c>
      <c r="M794" s="175">
        <f>INVENTARIO[[#This Row],[Precio Final]]*10%</f>
        <v>5.5</v>
      </c>
      <c r="N794" s="42"/>
      <c r="O794" s="42"/>
      <c r="P794" s="42">
        <v>32</v>
      </c>
      <c r="Q794" s="110"/>
      <c r="R794" s="42"/>
      <c r="S794" s="178">
        <v>10</v>
      </c>
      <c r="T794" s="42">
        <f>INVENTARIO[[#This Row],[Costo Unitario (USD)]]+INVENTARIO[[#This Row],[Costo Envío (USD)]]</f>
        <v>42</v>
      </c>
      <c r="U794" s="42">
        <f>INVENTARIO[[#This Row],[Costo total]]*1.5</f>
        <v>63</v>
      </c>
      <c r="V794" s="42">
        <v>55</v>
      </c>
      <c r="W794" s="42">
        <f>INVENTARIO[[#This Row],[Precio Final]]-INVENTARIO[[#This Row],[Costo total]]</f>
        <v>13</v>
      </c>
      <c r="X794" s="176">
        <f>INVENTARIO[[#This Row],[Ganancia Unitaria]]*INVENTARIO[[#This Row],[Salidas]]</f>
        <v>0</v>
      </c>
      <c r="Y794" s="42"/>
      <c r="Z794" s="20"/>
    </row>
    <row r="795" spans="1:26" ht="55" customHeight="1" x14ac:dyDescent="0.15">
      <c r="A795" s="43" t="s">
        <v>2206</v>
      </c>
      <c r="B795" s="169"/>
      <c r="C795" s="170" t="s">
        <v>12</v>
      </c>
      <c r="D795" s="83" t="s">
        <v>215</v>
      </c>
      <c r="E795" s="83" t="s">
        <v>2226</v>
      </c>
      <c r="F795" s="83" t="s">
        <v>692</v>
      </c>
      <c r="G795" s="83" t="s">
        <v>426</v>
      </c>
      <c r="H795" s="171">
        <f>INVENTARIO[[#This Row],[Precio Final]]</f>
        <v>90</v>
      </c>
      <c r="I795" s="83"/>
      <c r="J795" s="83">
        <v>1</v>
      </c>
      <c r="K795" s="112">
        <f>SUMIFS(VENTAS[Cantidad],VENTAS[Código del producto Vendido],INVENTARIO[[#This Row],[Code]])</f>
        <v>1</v>
      </c>
      <c r="L795" s="121">
        <f>INVENTARIO[[#This Row],[Entradas]]-INVENTARIO[[#This Row],[Salidas]]</f>
        <v>0</v>
      </c>
      <c r="M795" s="171">
        <f>INVENTARIO[[#This Row],[Precio Final]]*10%</f>
        <v>9</v>
      </c>
      <c r="N795" s="43"/>
      <c r="O795" s="43"/>
      <c r="P795" s="43">
        <v>63</v>
      </c>
      <c r="Q795" s="112"/>
      <c r="R795" s="43"/>
      <c r="S795" s="177">
        <v>15</v>
      </c>
      <c r="T795" s="168">
        <f>INVENTARIO[[#This Row],[Costo Unitario (USD)]]+INVENTARIO[[#This Row],[Costo Envío (USD)]]</f>
        <v>78</v>
      </c>
      <c r="U795" s="168">
        <f>INVENTARIO[[#This Row],[Costo total]]*1.5</f>
        <v>117</v>
      </c>
      <c r="V795" s="43">
        <v>90</v>
      </c>
      <c r="W795" s="43">
        <f>INVENTARIO[[#This Row],[Precio Final]]-INVENTARIO[[#This Row],[Costo total]]</f>
        <v>12</v>
      </c>
      <c r="X795" s="172">
        <f>INVENTARIO[[#This Row],[Ganancia Unitaria]]*INVENTARIO[[#This Row],[Salidas]]</f>
        <v>12</v>
      </c>
      <c r="Y795" s="43"/>
      <c r="Z795" s="43"/>
    </row>
    <row r="796" spans="1:26" ht="55" customHeight="1" x14ac:dyDescent="0.15">
      <c r="A796" s="42" t="s">
        <v>2207</v>
      </c>
      <c r="B796" s="173"/>
      <c r="C796" s="174" t="s">
        <v>12</v>
      </c>
      <c r="D796" s="78" t="s">
        <v>52</v>
      </c>
      <c r="E796" s="78" t="s">
        <v>2227</v>
      </c>
      <c r="F796" s="78" t="s">
        <v>692</v>
      </c>
      <c r="G796" s="78" t="s">
        <v>426</v>
      </c>
      <c r="H796" s="175">
        <f>INVENTARIO[[#This Row],[Precio Final]]</f>
        <v>20</v>
      </c>
      <c r="I796" s="78"/>
      <c r="J796" s="78">
        <v>1</v>
      </c>
      <c r="K796" s="110">
        <f>SUMIFS(VENTAS[Cantidad],VENTAS[Código del producto Vendido],INVENTARIO[[#This Row],[Code]])</f>
        <v>0</v>
      </c>
      <c r="L796" s="120">
        <f>INVENTARIO[[#This Row],[Entradas]]-INVENTARIO[[#This Row],[Salidas]]</f>
        <v>1</v>
      </c>
      <c r="M796" s="175">
        <f>INVENTARIO[[#This Row],[Precio Final]]*10%</f>
        <v>2</v>
      </c>
      <c r="N796" s="42"/>
      <c r="O796" s="42"/>
      <c r="P796" s="42">
        <v>12.45</v>
      </c>
      <c r="Q796" s="110"/>
      <c r="R796" s="42"/>
      <c r="S796" s="178">
        <v>2</v>
      </c>
      <c r="T796" s="42">
        <f>INVENTARIO[[#This Row],[Costo Unitario (USD)]]+INVENTARIO[[#This Row],[Costo Envío (USD)]]</f>
        <v>14.45</v>
      </c>
      <c r="U796" s="42">
        <f>INVENTARIO[[#This Row],[Costo total]]*1.5</f>
        <v>21.674999999999997</v>
      </c>
      <c r="V796" s="42">
        <v>20</v>
      </c>
      <c r="W796" s="42">
        <f>INVENTARIO[[#This Row],[Precio Final]]-INVENTARIO[[#This Row],[Costo total]]</f>
        <v>5.5500000000000007</v>
      </c>
      <c r="X796" s="176">
        <f>INVENTARIO[[#This Row],[Ganancia Unitaria]]*INVENTARIO[[#This Row],[Salidas]]</f>
        <v>0</v>
      </c>
      <c r="Y796" s="42"/>
      <c r="Z796" s="20"/>
    </row>
    <row r="797" spans="1:26" ht="55" customHeight="1" x14ac:dyDescent="0.15">
      <c r="A797" s="43" t="s">
        <v>2228</v>
      </c>
      <c r="B797" s="169"/>
      <c r="C797" s="170" t="s">
        <v>12</v>
      </c>
      <c r="D797" s="83" t="s">
        <v>2397</v>
      </c>
      <c r="E797" s="83" t="s">
        <v>2246</v>
      </c>
      <c r="F797" s="83" t="s">
        <v>692</v>
      </c>
      <c r="G797" s="83" t="s">
        <v>426</v>
      </c>
      <c r="H797" s="171">
        <f>INVENTARIO[[#This Row],[Precio Final]]</f>
        <v>40</v>
      </c>
      <c r="I797" s="83"/>
      <c r="J797" s="83">
        <v>1</v>
      </c>
      <c r="K797" s="112">
        <f>SUMIFS(VENTAS[Cantidad],VENTAS[Código del producto Vendido],INVENTARIO[[#This Row],[Code]])</f>
        <v>0</v>
      </c>
      <c r="L797" s="121">
        <f>INVENTARIO[[#This Row],[Entradas]]-INVENTARIO[[#This Row],[Salidas]]</f>
        <v>1</v>
      </c>
      <c r="M797" s="171">
        <f>INVENTARIO[[#This Row],[Precio Final]]*10%</f>
        <v>4</v>
      </c>
      <c r="N797" s="43"/>
      <c r="O797" s="43"/>
      <c r="P797" s="43">
        <v>35</v>
      </c>
      <c r="Q797" s="112"/>
      <c r="R797" s="43"/>
      <c r="S797" s="177">
        <v>0</v>
      </c>
      <c r="T797" s="168">
        <f>INVENTARIO[[#This Row],[Costo Unitario (USD)]]+INVENTARIO[[#This Row],[Costo Envío (USD)]]</f>
        <v>35</v>
      </c>
      <c r="U797" s="168">
        <f>INVENTARIO[[#This Row],[Costo total]]*1.5</f>
        <v>52.5</v>
      </c>
      <c r="V797" s="43">
        <v>40</v>
      </c>
      <c r="W797" s="43">
        <f>INVENTARIO[[#This Row],[Precio Final]]-INVENTARIO[[#This Row],[Costo total]]</f>
        <v>5</v>
      </c>
      <c r="X797" s="172">
        <f>INVENTARIO[[#This Row],[Ganancia Unitaria]]*INVENTARIO[[#This Row],[Salidas]]</f>
        <v>0</v>
      </c>
      <c r="Y797" s="43"/>
      <c r="Z797" s="43"/>
    </row>
    <row r="798" spans="1:26" ht="55" customHeight="1" x14ac:dyDescent="0.15">
      <c r="A798" s="42" t="s">
        <v>2229</v>
      </c>
      <c r="B798" s="173"/>
      <c r="C798" s="174" t="s">
        <v>12</v>
      </c>
      <c r="D798" s="78" t="s">
        <v>50</v>
      </c>
      <c r="E798" s="78" t="s">
        <v>2240</v>
      </c>
      <c r="F798" s="78" t="s">
        <v>692</v>
      </c>
      <c r="G798" s="78" t="s">
        <v>426</v>
      </c>
      <c r="H798" s="175">
        <f>INVENTARIO[[#This Row],[Precio Final]]</f>
        <v>35</v>
      </c>
      <c r="I798" s="78"/>
      <c r="J798" s="78">
        <v>1</v>
      </c>
      <c r="K798" s="110">
        <f>SUMIFS(VENTAS[Cantidad],VENTAS[Código del producto Vendido],INVENTARIO[[#This Row],[Code]])</f>
        <v>0</v>
      </c>
      <c r="L798" s="120">
        <f>INVENTARIO[[#This Row],[Entradas]]-INVENTARIO[[#This Row],[Salidas]]</f>
        <v>1</v>
      </c>
      <c r="M798" s="175">
        <f>INVENTARIO[[#This Row],[Precio Final]]*10%</f>
        <v>3.5</v>
      </c>
      <c r="N798" s="42"/>
      <c r="O798" s="42"/>
      <c r="P798" s="42">
        <v>22</v>
      </c>
      <c r="Q798" s="110"/>
      <c r="R798" s="42"/>
      <c r="S798" s="178">
        <v>2</v>
      </c>
      <c r="T798" s="42">
        <f>INVENTARIO[[#This Row],[Costo Unitario (USD)]]+INVENTARIO[[#This Row],[Costo Envío (USD)]]</f>
        <v>24</v>
      </c>
      <c r="U798" s="42">
        <f>INVENTARIO[[#This Row],[Costo total]]*1.5</f>
        <v>36</v>
      </c>
      <c r="V798" s="42">
        <v>35</v>
      </c>
      <c r="W798" s="42">
        <f>INVENTARIO[[#This Row],[Precio Final]]-INVENTARIO[[#This Row],[Costo total]]</f>
        <v>11</v>
      </c>
      <c r="X798" s="176">
        <f>INVENTARIO[[#This Row],[Ganancia Unitaria]]*INVENTARIO[[#This Row],[Salidas]]</f>
        <v>0</v>
      </c>
      <c r="Y798" s="42"/>
      <c r="Z798" s="20"/>
    </row>
    <row r="799" spans="1:26" ht="55" customHeight="1" x14ac:dyDescent="0.15">
      <c r="A799" s="43" t="s">
        <v>2230</v>
      </c>
      <c r="B799" s="169"/>
      <c r="C799" s="170" t="s">
        <v>12</v>
      </c>
      <c r="D799" s="83" t="s">
        <v>2397</v>
      </c>
      <c r="E799" s="83" t="s">
        <v>2252</v>
      </c>
      <c r="F799" s="83" t="s">
        <v>695</v>
      </c>
      <c r="G799" s="83" t="s">
        <v>426</v>
      </c>
      <c r="H799" s="171">
        <f>INVENTARIO[[#This Row],[Precio Final]]</f>
        <v>45</v>
      </c>
      <c r="I799" s="83"/>
      <c r="J799" s="83">
        <v>1</v>
      </c>
      <c r="K799" s="112">
        <f>SUMIFS(VENTAS[Cantidad],VENTAS[Código del producto Vendido],INVENTARIO[[#This Row],[Code]])</f>
        <v>0</v>
      </c>
      <c r="L799" s="121">
        <f>INVENTARIO[[#This Row],[Entradas]]-INVENTARIO[[#This Row],[Salidas]]</f>
        <v>1</v>
      </c>
      <c r="M799" s="171">
        <f>INVENTARIO[[#This Row],[Precio Final]]*10%</f>
        <v>4.5</v>
      </c>
      <c r="N799" s="43"/>
      <c r="O799" s="43"/>
      <c r="P799" s="43">
        <v>26.85</v>
      </c>
      <c r="Q799" s="112"/>
      <c r="R799" s="43"/>
      <c r="S799" s="177">
        <v>7</v>
      </c>
      <c r="T799" s="168">
        <f>INVENTARIO[[#This Row],[Costo Unitario (USD)]]+INVENTARIO[[#This Row],[Costo Envío (USD)]]</f>
        <v>33.85</v>
      </c>
      <c r="U799" s="168">
        <f>INVENTARIO[[#This Row],[Costo total]]*1.5</f>
        <v>50.775000000000006</v>
      </c>
      <c r="V799" s="43">
        <v>45</v>
      </c>
      <c r="W799" s="43">
        <f>INVENTARIO[[#This Row],[Precio Final]]-INVENTARIO[[#This Row],[Costo total]]</f>
        <v>11.149999999999999</v>
      </c>
      <c r="X799" s="172">
        <f>INVENTARIO[[#This Row],[Ganancia Unitaria]]*INVENTARIO[[#This Row],[Salidas]]</f>
        <v>0</v>
      </c>
      <c r="Y799" s="43"/>
      <c r="Z799" s="43"/>
    </row>
    <row r="800" spans="1:26" ht="55" customHeight="1" x14ac:dyDescent="0.15">
      <c r="A800" s="42" t="s">
        <v>2231</v>
      </c>
      <c r="B800" s="173"/>
      <c r="C800" s="174" t="s">
        <v>12</v>
      </c>
      <c r="D800" s="78" t="s">
        <v>2397</v>
      </c>
      <c r="E800" s="78" t="s">
        <v>2241</v>
      </c>
      <c r="F800" s="78" t="s">
        <v>1345</v>
      </c>
      <c r="G800" s="78" t="s">
        <v>426</v>
      </c>
      <c r="H800" s="175">
        <f>INVENTARIO[[#This Row],[Precio Final]]</f>
        <v>15</v>
      </c>
      <c r="I800" s="78"/>
      <c r="J800" s="78">
        <v>3</v>
      </c>
      <c r="K800" s="110">
        <f>SUMIFS(VENTAS[Cantidad],VENTAS[Código del producto Vendido],INVENTARIO[[#This Row],[Code]])</f>
        <v>0</v>
      </c>
      <c r="L800" s="120">
        <f>INVENTARIO[[#This Row],[Entradas]]-INVENTARIO[[#This Row],[Salidas]]</f>
        <v>3</v>
      </c>
      <c r="M800" s="175">
        <f>INVENTARIO[[#This Row],[Precio Final]]*10%</f>
        <v>1.5</v>
      </c>
      <c r="N800" s="42"/>
      <c r="O800" s="42"/>
      <c r="P800" s="42">
        <v>8.8800000000000008</v>
      </c>
      <c r="Q800" s="110"/>
      <c r="R800" s="42"/>
      <c r="S800" s="178">
        <v>2</v>
      </c>
      <c r="T800" s="42">
        <f>INVENTARIO[[#This Row],[Costo Unitario (USD)]]+INVENTARIO[[#This Row],[Costo Envío (USD)]]</f>
        <v>10.88</v>
      </c>
      <c r="U800" s="42">
        <f>INVENTARIO[[#This Row],[Costo total]]*1.5</f>
        <v>16.32</v>
      </c>
      <c r="V800" s="42">
        <v>15</v>
      </c>
      <c r="W800" s="42">
        <f>INVENTARIO[[#This Row],[Precio Final]]-INVENTARIO[[#This Row],[Costo total]]</f>
        <v>4.1199999999999992</v>
      </c>
      <c r="X800" s="176">
        <f>INVENTARIO[[#This Row],[Ganancia Unitaria]]*INVENTARIO[[#This Row],[Salidas]]</f>
        <v>0</v>
      </c>
      <c r="Y800" s="42"/>
      <c r="Z800" s="20"/>
    </row>
    <row r="801" spans="1:26" ht="55" customHeight="1" x14ac:dyDescent="0.15">
      <c r="A801" s="43" t="s">
        <v>2232</v>
      </c>
      <c r="B801" s="169"/>
      <c r="C801" s="170" t="s">
        <v>12</v>
      </c>
      <c r="D801" s="83" t="s">
        <v>2370</v>
      </c>
      <c r="E801" s="83" t="s">
        <v>2242</v>
      </c>
      <c r="F801" s="83" t="s">
        <v>714</v>
      </c>
      <c r="G801" s="83" t="s">
        <v>1955</v>
      </c>
      <c r="H801" s="171">
        <f>INVENTARIO[[#This Row],[Precio Final]]</f>
        <v>40</v>
      </c>
      <c r="I801" s="83"/>
      <c r="J801" s="83">
        <v>2</v>
      </c>
      <c r="K801" s="112">
        <v>1</v>
      </c>
      <c r="L801" s="121">
        <f>INVENTARIO[[#This Row],[Entradas]]-INVENTARIO[[#This Row],[Salidas]]</f>
        <v>1</v>
      </c>
      <c r="M801" s="171">
        <f>INVENTARIO[[#This Row],[Precio Final]]*10%</f>
        <v>4</v>
      </c>
      <c r="N801" s="43"/>
      <c r="O801" s="43"/>
      <c r="P801" s="43">
        <v>15</v>
      </c>
      <c r="Q801" s="112"/>
      <c r="R801" s="43"/>
      <c r="S801" s="177">
        <v>5</v>
      </c>
      <c r="T801" s="168">
        <f>INVENTARIO[[#This Row],[Costo Unitario (USD)]]+INVENTARIO[[#This Row],[Costo Envío (USD)]]</f>
        <v>20</v>
      </c>
      <c r="U801" s="168">
        <f>INVENTARIO[[#This Row],[Costo total]]*1.5</f>
        <v>30</v>
      </c>
      <c r="V801" s="43">
        <v>40</v>
      </c>
      <c r="W801" s="43">
        <f>INVENTARIO[[#This Row],[Precio Final]]-INVENTARIO[[#This Row],[Costo total]]</f>
        <v>20</v>
      </c>
      <c r="X801" s="172">
        <f>INVENTARIO[[#This Row],[Ganancia Unitaria]]*INVENTARIO[[#This Row],[Salidas]]</f>
        <v>20</v>
      </c>
      <c r="Y801" s="43"/>
      <c r="Z801" s="43"/>
    </row>
    <row r="802" spans="1:26" ht="55" customHeight="1" x14ac:dyDescent="0.15">
      <c r="A802" s="42" t="s">
        <v>2233</v>
      </c>
      <c r="B802" s="173"/>
      <c r="C802" s="174" t="s">
        <v>12</v>
      </c>
      <c r="D802" s="78" t="s">
        <v>215</v>
      </c>
      <c r="E802" s="78" t="s">
        <v>2247</v>
      </c>
      <c r="F802" s="78" t="s">
        <v>714</v>
      </c>
      <c r="G802" s="78" t="s">
        <v>1955</v>
      </c>
      <c r="H802" s="175">
        <f>INVENTARIO[[#This Row],[Precio Final]]</f>
        <v>25</v>
      </c>
      <c r="I802" s="78"/>
      <c r="J802" s="78">
        <v>1</v>
      </c>
      <c r="K802" s="110">
        <f>SUMIFS(VENTAS[Cantidad],VENTAS[Código del producto Vendido],INVENTARIO[[#This Row],[Code]])</f>
        <v>0</v>
      </c>
      <c r="L802" s="120">
        <f>INVENTARIO[[#This Row],[Entradas]]-INVENTARIO[[#This Row],[Salidas]]</f>
        <v>1</v>
      </c>
      <c r="M802" s="175">
        <f>INVENTARIO[[#This Row],[Precio Final]]*10%</f>
        <v>2.5</v>
      </c>
      <c r="N802" s="42"/>
      <c r="O802" s="42"/>
      <c r="P802" s="42">
        <v>9</v>
      </c>
      <c r="Q802" s="110"/>
      <c r="R802" s="42"/>
      <c r="S802" s="178">
        <v>5</v>
      </c>
      <c r="T802" s="42">
        <f>INVENTARIO[[#This Row],[Costo Unitario (USD)]]+INVENTARIO[[#This Row],[Costo Envío (USD)]]</f>
        <v>14</v>
      </c>
      <c r="U802" s="42">
        <f>INVENTARIO[[#This Row],[Costo total]]*1.5</f>
        <v>21</v>
      </c>
      <c r="V802" s="42">
        <v>25</v>
      </c>
      <c r="W802" s="42">
        <f>INVENTARIO[[#This Row],[Precio Final]]-INVENTARIO[[#This Row],[Costo total]]</f>
        <v>11</v>
      </c>
      <c r="X802" s="176">
        <f>INVENTARIO[[#This Row],[Ganancia Unitaria]]*INVENTARIO[[#This Row],[Salidas]]</f>
        <v>0</v>
      </c>
      <c r="Y802" s="42"/>
      <c r="Z802" s="20"/>
    </row>
    <row r="803" spans="1:26" ht="55" customHeight="1" x14ac:dyDescent="0.15">
      <c r="A803" s="43" t="s">
        <v>2234</v>
      </c>
      <c r="B803" s="169"/>
      <c r="C803" s="170" t="s">
        <v>12</v>
      </c>
      <c r="D803" s="83" t="s">
        <v>215</v>
      </c>
      <c r="E803" s="83" t="s">
        <v>2248</v>
      </c>
      <c r="F803" s="83" t="s">
        <v>2393</v>
      </c>
      <c r="G803" s="83" t="s">
        <v>1955</v>
      </c>
      <c r="H803" s="171">
        <f>INVENTARIO[[#This Row],[Precio Final]]</f>
        <v>25</v>
      </c>
      <c r="I803" s="83"/>
      <c r="J803" s="83">
        <v>1</v>
      </c>
      <c r="K803" s="112">
        <f>SUMIFS(VENTAS[Cantidad],VENTAS[Código del producto Vendido],INVENTARIO[[#This Row],[Code]])</f>
        <v>0</v>
      </c>
      <c r="L803" s="121">
        <f>INVENTARIO[[#This Row],[Entradas]]-INVENTARIO[[#This Row],[Salidas]]</f>
        <v>1</v>
      </c>
      <c r="M803" s="171">
        <f>INVENTARIO[[#This Row],[Precio Final]]*10%</f>
        <v>2.5</v>
      </c>
      <c r="N803" s="43"/>
      <c r="O803" s="43"/>
      <c r="P803" s="43">
        <v>9</v>
      </c>
      <c r="Q803" s="112"/>
      <c r="R803" s="43"/>
      <c r="S803" s="177">
        <v>5</v>
      </c>
      <c r="T803" s="168">
        <f>INVENTARIO[[#This Row],[Costo Unitario (USD)]]+INVENTARIO[[#This Row],[Costo Envío (USD)]]</f>
        <v>14</v>
      </c>
      <c r="U803" s="168">
        <f>INVENTARIO[[#This Row],[Costo total]]*1.5</f>
        <v>21</v>
      </c>
      <c r="V803" s="43">
        <v>25</v>
      </c>
      <c r="W803" s="43">
        <f>INVENTARIO[[#This Row],[Precio Final]]-INVENTARIO[[#This Row],[Costo total]]</f>
        <v>11</v>
      </c>
      <c r="X803" s="172">
        <f>INVENTARIO[[#This Row],[Ganancia Unitaria]]*INVENTARIO[[#This Row],[Salidas]]</f>
        <v>0</v>
      </c>
      <c r="Y803" s="43"/>
      <c r="Z803" s="43"/>
    </row>
    <row r="804" spans="1:26" ht="55" customHeight="1" x14ac:dyDescent="0.15">
      <c r="A804" s="42" t="s">
        <v>2235</v>
      </c>
      <c r="B804" s="173"/>
      <c r="C804" s="174" t="s">
        <v>12</v>
      </c>
      <c r="D804" s="78" t="s">
        <v>215</v>
      </c>
      <c r="E804" s="78" t="s">
        <v>2249</v>
      </c>
      <c r="F804" s="78" t="s">
        <v>2393</v>
      </c>
      <c r="G804" s="78" t="s">
        <v>1955</v>
      </c>
      <c r="H804" s="175">
        <f>INVENTARIO[[#This Row],[Precio Final]]</f>
        <v>20</v>
      </c>
      <c r="I804" s="78"/>
      <c r="J804" s="78">
        <v>1</v>
      </c>
      <c r="K804" s="110">
        <f>SUMIFS(VENTAS[Cantidad],VENTAS[Código del producto Vendido],INVENTARIO[[#This Row],[Code]])</f>
        <v>0</v>
      </c>
      <c r="L804" s="120">
        <f>INVENTARIO[[#This Row],[Entradas]]-INVENTARIO[[#This Row],[Salidas]]</f>
        <v>1</v>
      </c>
      <c r="M804" s="175">
        <f>INVENTARIO[[#This Row],[Precio Final]]*10%</f>
        <v>2</v>
      </c>
      <c r="N804" s="42"/>
      <c r="O804" s="42"/>
      <c r="P804" s="42">
        <v>7</v>
      </c>
      <c r="Q804" s="110"/>
      <c r="R804" s="42"/>
      <c r="S804" s="178">
        <v>4</v>
      </c>
      <c r="T804" s="42">
        <f>INVENTARIO[[#This Row],[Costo Unitario (USD)]]+INVENTARIO[[#This Row],[Costo Envío (USD)]]</f>
        <v>11</v>
      </c>
      <c r="U804" s="42">
        <f>INVENTARIO[[#This Row],[Costo total]]*1.5</f>
        <v>16.5</v>
      </c>
      <c r="V804" s="42">
        <v>20</v>
      </c>
      <c r="W804" s="42">
        <f>INVENTARIO[[#This Row],[Precio Final]]-INVENTARIO[[#This Row],[Costo total]]</f>
        <v>9</v>
      </c>
      <c r="X804" s="176">
        <f>INVENTARIO[[#This Row],[Ganancia Unitaria]]*INVENTARIO[[#This Row],[Salidas]]</f>
        <v>0</v>
      </c>
      <c r="Y804" s="42"/>
      <c r="Z804" s="20"/>
    </row>
    <row r="805" spans="1:26" ht="55" customHeight="1" x14ac:dyDescent="0.15">
      <c r="A805" s="43" t="s">
        <v>2236</v>
      </c>
      <c r="B805" s="169"/>
      <c r="C805" s="170" t="s">
        <v>12</v>
      </c>
      <c r="D805" s="83" t="s">
        <v>215</v>
      </c>
      <c r="E805" s="83" t="s">
        <v>2249</v>
      </c>
      <c r="F805" s="83" t="s">
        <v>714</v>
      </c>
      <c r="G805" s="83" t="s">
        <v>1955</v>
      </c>
      <c r="H805" s="171">
        <f>INVENTARIO[[#This Row],[Precio Final]]</f>
        <v>20</v>
      </c>
      <c r="I805" s="83"/>
      <c r="J805" s="83">
        <v>2</v>
      </c>
      <c r="K805" s="112">
        <f>SUMIFS(VENTAS[Cantidad],VENTAS[Código del producto Vendido],INVENTARIO[[#This Row],[Code]])</f>
        <v>0</v>
      </c>
      <c r="L805" s="121">
        <f>INVENTARIO[[#This Row],[Entradas]]-INVENTARIO[[#This Row],[Salidas]]</f>
        <v>2</v>
      </c>
      <c r="M805" s="171">
        <f>INVENTARIO[[#This Row],[Precio Final]]*10%</f>
        <v>2</v>
      </c>
      <c r="N805" s="43"/>
      <c r="O805" s="43"/>
      <c r="P805" s="43">
        <v>7</v>
      </c>
      <c r="Q805" s="112"/>
      <c r="R805" s="43"/>
      <c r="S805" s="177">
        <v>4</v>
      </c>
      <c r="T805" s="168">
        <f>INVENTARIO[[#This Row],[Costo Unitario (USD)]]+INVENTARIO[[#This Row],[Costo Envío (USD)]]</f>
        <v>11</v>
      </c>
      <c r="U805" s="168">
        <f>INVENTARIO[[#This Row],[Costo total]]*1.5</f>
        <v>16.5</v>
      </c>
      <c r="V805" s="43">
        <v>20</v>
      </c>
      <c r="W805" s="43">
        <f>INVENTARIO[[#This Row],[Precio Final]]-INVENTARIO[[#This Row],[Costo total]]</f>
        <v>9</v>
      </c>
      <c r="X805" s="172">
        <f>INVENTARIO[[#This Row],[Ganancia Unitaria]]*INVENTARIO[[#This Row],[Salidas]]</f>
        <v>0</v>
      </c>
      <c r="Y805" s="43"/>
      <c r="Z805" s="43"/>
    </row>
    <row r="806" spans="1:26" ht="55" customHeight="1" x14ac:dyDescent="0.15">
      <c r="A806" s="42" t="s">
        <v>2237</v>
      </c>
      <c r="B806" s="173"/>
      <c r="C806" s="174" t="s">
        <v>12</v>
      </c>
      <c r="D806" s="78" t="s">
        <v>215</v>
      </c>
      <c r="E806" s="78" t="s">
        <v>2250</v>
      </c>
      <c r="F806" s="78" t="s">
        <v>2393</v>
      </c>
      <c r="G806" s="78" t="s">
        <v>1955</v>
      </c>
      <c r="H806" s="175">
        <f>INVENTARIO[[#This Row],[Precio Final]]</f>
        <v>55</v>
      </c>
      <c r="I806" s="78"/>
      <c r="J806" s="78">
        <v>2</v>
      </c>
      <c r="K806" s="110">
        <f>SUMIFS(VENTAS[Cantidad],VENTAS[Código del producto Vendido],INVENTARIO[[#This Row],[Code]])</f>
        <v>0</v>
      </c>
      <c r="L806" s="120">
        <f>INVENTARIO[[#This Row],[Entradas]]-INVENTARIO[[#This Row],[Salidas]]</f>
        <v>2</v>
      </c>
      <c r="M806" s="175">
        <f>INVENTARIO[[#This Row],[Precio Final]]*10%</f>
        <v>5.5</v>
      </c>
      <c r="N806" s="42"/>
      <c r="O806" s="42"/>
      <c r="P806" s="42">
        <v>18</v>
      </c>
      <c r="Q806" s="110"/>
      <c r="R806" s="42"/>
      <c r="S806" s="178">
        <v>10</v>
      </c>
      <c r="T806" s="42">
        <f>INVENTARIO[[#This Row],[Costo Unitario (USD)]]+INVENTARIO[[#This Row],[Costo Envío (USD)]]</f>
        <v>28</v>
      </c>
      <c r="U806" s="42">
        <f>INVENTARIO[[#This Row],[Costo total]]*1.5</f>
        <v>42</v>
      </c>
      <c r="V806" s="42">
        <v>55</v>
      </c>
      <c r="W806" s="42">
        <f>INVENTARIO[[#This Row],[Precio Final]]-INVENTARIO[[#This Row],[Costo total]]</f>
        <v>27</v>
      </c>
      <c r="X806" s="176">
        <f>INVENTARIO[[#This Row],[Ganancia Unitaria]]*INVENTARIO[[#This Row],[Salidas]]</f>
        <v>0</v>
      </c>
      <c r="Y806" s="42"/>
      <c r="Z806" s="20"/>
    </row>
    <row r="807" spans="1:26" ht="55" customHeight="1" x14ac:dyDescent="0.15">
      <c r="A807" s="43" t="s">
        <v>2238</v>
      </c>
      <c r="B807" s="169"/>
      <c r="C807" s="170" t="s">
        <v>12</v>
      </c>
      <c r="D807" s="83" t="s">
        <v>215</v>
      </c>
      <c r="E807" s="83" t="s">
        <v>2250</v>
      </c>
      <c r="F807" s="83" t="s">
        <v>714</v>
      </c>
      <c r="G807" s="83" t="s">
        <v>1955</v>
      </c>
      <c r="H807" s="171">
        <f>INVENTARIO[[#This Row],[Precio Final]]</f>
        <v>55</v>
      </c>
      <c r="I807" s="83"/>
      <c r="J807" s="83">
        <v>1</v>
      </c>
      <c r="K807" s="112">
        <f>SUMIFS(VENTAS[Cantidad],VENTAS[Código del producto Vendido],INVENTARIO[[#This Row],[Code]])</f>
        <v>0</v>
      </c>
      <c r="L807" s="121">
        <f>INVENTARIO[[#This Row],[Entradas]]-INVENTARIO[[#This Row],[Salidas]]</f>
        <v>1</v>
      </c>
      <c r="M807" s="171">
        <f>INVENTARIO[[#This Row],[Precio Final]]*10%</f>
        <v>5.5</v>
      </c>
      <c r="N807" s="43"/>
      <c r="O807" s="43"/>
      <c r="P807" s="43">
        <v>18</v>
      </c>
      <c r="Q807" s="112"/>
      <c r="R807" s="43"/>
      <c r="S807" s="177">
        <v>10</v>
      </c>
      <c r="T807" s="168">
        <f>INVENTARIO[[#This Row],[Costo Unitario (USD)]]+INVENTARIO[[#This Row],[Costo Envío (USD)]]</f>
        <v>28</v>
      </c>
      <c r="U807" s="168">
        <f>INVENTARIO[[#This Row],[Costo total]]*1.5</f>
        <v>42</v>
      </c>
      <c r="V807" s="43">
        <v>55</v>
      </c>
      <c r="W807" s="43">
        <f>INVENTARIO[[#This Row],[Precio Final]]-INVENTARIO[[#This Row],[Costo total]]</f>
        <v>27</v>
      </c>
      <c r="X807" s="172">
        <f>INVENTARIO[[#This Row],[Ganancia Unitaria]]*INVENTARIO[[#This Row],[Salidas]]</f>
        <v>0</v>
      </c>
      <c r="Y807" s="43"/>
      <c r="Z807" s="43"/>
    </row>
    <row r="808" spans="1:26" ht="55" customHeight="1" x14ac:dyDescent="0.15">
      <c r="A808" s="42" t="s">
        <v>2239</v>
      </c>
      <c r="B808" s="173"/>
      <c r="C808" s="174" t="s">
        <v>12</v>
      </c>
      <c r="D808" s="78" t="s">
        <v>215</v>
      </c>
      <c r="E808" s="78" t="s">
        <v>2251</v>
      </c>
      <c r="F808" s="78" t="s">
        <v>714</v>
      </c>
      <c r="G808" s="78" t="s">
        <v>1955</v>
      </c>
      <c r="H808" s="175">
        <f>INVENTARIO[[#This Row],[Precio Final]]</f>
        <v>18</v>
      </c>
      <c r="I808" s="78"/>
      <c r="J808" s="78">
        <v>2</v>
      </c>
      <c r="K808" s="110">
        <f>SUMIFS(VENTAS[Cantidad],VENTAS[Código del producto Vendido],INVENTARIO[[#This Row],[Code]])</f>
        <v>0</v>
      </c>
      <c r="L808" s="120">
        <f>INVENTARIO[[#This Row],[Entradas]]-INVENTARIO[[#This Row],[Salidas]]</f>
        <v>2</v>
      </c>
      <c r="M808" s="175">
        <f>INVENTARIO[[#This Row],[Precio Final]]*10%</f>
        <v>1.8</v>
      </c>
      <c r="N808" s="42"/>
      <c r="O808" s="42"/>
      <c r="P808" s="42">
        <v>7</v>
      </c>
      <c r="Q808" s="110"/>
      <c r="R808" s="42"/>
      <c r="S808" s="178">
        <v>4</v>
      </c>
      <c r="T808" s="42">
        <f>INVENTARIO[[#This Row],[Costo Unitario (USD)]]+INVENTARIO[[#This Row],[Costo Envío (USD)]]</f>
        <v>11</v>
      </c>
      <c r="U808" s="42">
        <f>INVENTARIO[[#This Row],[Costo total]]*1.5</f>
        <v>16.5</v>
      </c>
      <c r="V808" s="42">
        <v>18</v>
      </c>
      <c r="W808" s="42">
        <f>INVENTARIO[[#This Row],[Precio Final]]-INVENTARIO[[#This Row],[Costo total]]</f>
        <v>7</v>
      </c>
      <c r="X808" s="176">
        <f>INVENTARIO[[#This Row],[Ganancia Unitaria]]*INVENTARIO[[#This Row],[Salidas]]</f>
        <v>0</v>
      </c>
      <c r="Y808" s="42"/>
      <c r="Z808" s="20"/>
    </row>
    <row r="809" spans="1:26" ht="55" customHeight="1" x14ac:dyDescent="0.15">
      <c r="A809" s="43" t="s">
        <v>2253</v>
      </c>
      <c r="B809" s="169"/>
      <c r="C809" s="170" t="s">
        <v>12</v>
      </c>
      <c r="D809" s="83" t="s">
        <v>215</v>
      </c>
      <c r="E809" s="83" t="s">
        <v>2251</v>
      </c>
      <c r="F809" s="83" t="s">
        <v>2393</v>
      </c>
      <c r="G809" s="83" t="s">
        <v>1955</v>
      </c>
      <c r="H809" s="171">
        <f>INVENTARIO[[#This Row],[Precio Final]]</f>
        <v>18</v>
      </c>
      <c r="I809" s="83"/>
      <c r="J809" s="83">
        <v>1</v>
      </c>
      <c r="K809" s="112">
        <f>SUMIFS(VENTAS[Cantidad],VENTAS[Código del producto Vendido],INVENTARIO[[#This Row],[Code]])</f>
        <v>0</v>
      </c>
      <c r="L809" s="121">
        <f>INVENTARIO[[#This Row],[Entradas]]-INVENTARIO[[#This Row],[Salidas]]</f>
        <v>1</v>
      </c>
      <c r="M809" s="171">
        <f>INVENTARIO[[#This Row],[Precio Final]]*10%</f>
        <v>1.8</v>
      </c>
      <c r="N809" s="43"/>
      <c r="O809" s="43"/>
      <c r="P809" s="43">
        <v>7</v>
      </c>
      <c r="Q809" s="112"/>
      <c r="R809" s="43"/>
      <c r="S809" s="177">
        <v>4</v>
      </c>
      <c r="T809" s="168">
        <f>INVENTARIO[[#This Row],[Costo Unitario (USD)]]+INVENTARIO[[#This Row],[Costo Envío (USD)]]</f>
        <v>11</v>
      </c>
      <c r="U809" s="168">
        <f>INVENTARIO[[#This Row],[Costo total]]*1.5</f>
        <v>16.5</v>
      </c>
      <c r="V809" s="43">
        <v>18</v>
      </c>
      <c r="W809" s="43">
        <f>INVENTARIO[[#This Row],[Precio Final]]-INVENTARIO[[#This Row],[Costo total]]</f>
        <v>7</v>
      </c>
      <c r="X809" s="172">
        <f>INVENTARIO[[#This Row],[Ganancia Unitaria]]*INVENTARIO[[#This Row],[Salidas]]</f>
        <v>0</v>
      </c>
      <c r="Y809" s="43"/>
      <c r="Z809" s="43"/>
    </row>
    <row r="810" spans="1:26" ht="55" customHeight="1" x14ac:dyDescent="0.15">
      <c r="A810" s="42" t="s">
        <v>2254</v>
      </c>
      <c r="B810" s="173"/>
      <c r="C810" s="174" t="s">
        <v>12</v>
      </c>
      <c r="D810" s="78" t="s">
        <v>215</v>
      </c>
      <c r="E810" s="78" t="s">
        <v>2326</v>
      </c>
      <c r="F810" s="78" t="s">
        <v>714</v>
      </c>
      <c r="G810" s="78" t="s">
        <v>1955</v>
      </c>
      <c r="H810" s="175">
        <f>INVENTARIO[[#This Row],[Precio Final]]</f>
        <v>15</v>
      </c>
      <c r="I810" s="78"/>
      <c r="J810" s="78">
        <v>1</v>
      </c>
      <c r="K810" s="110">
        <f>SUMIFS(VENTAS[Cantidad],VENTAS[Código del producto Vendido],INVENTARIO[[#This Row],[Code]])</f>
        <v>0</v>
      </c>
      <c r="L810" s="120">
        <f>INVENTARIO[[#This Row],[Entradas]]-INVENTARIO[[#This Row],[Salidas]]</f>
        <v>1</v>
      </c>
      <c r="M810" s="175">
        <f>INVENTARIO[[#This Row],[Precio Final]]*10%</f>
        <v>1.5</v>
      </c>
      <c r="N810" s="42"/>
      <c r="O810" s="42"/>
      <c r="P810" s="42">
        <v>6.49</v>
      </c>
      <c r="Q810" s="110"/>
      <c r="R810" s="42"/>
      <c r="S810" s="178">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6">
        <f>INVENTARIO[[#This Row],[Ganancia Unitaria]]*INVENTARIO[[#This Row],[Salidas]]</f>
        <v>0</v>
      </c>
      <c r="Y810" s="42"/>
      <c r="Z810" s="20"/>
    </row>
    <row r="811" spans="1:26" ht="55" customHeight="1" x14ac:dyDescent="0.15">
      <c r="A811" s="43" t="s">
        <v>2255</v>
      </c>
      <c r="B811" s="169"/>
      <c r="C811" s="170" t="s">
        <v>12</v>
      </c>
      <c r="D811" s="83" t="s">
        <v>215</v>
      </c>
      <c r="E811" s="83" t="s">
        <v>2326</v>
      </c>
      <c r="F811" s="83" t="s">
        <v>2393</v>
      </c>
      <c r="G811" s="83" t="s">
        <v>1955</v>
      </c>
      <c r="H811" s="171">
        <f>INVENTARIO[[#This Row],[Precio Final]]</f>
        <v>15</v>
      </c>
      <c r="I811" s="83"/>
      <c r="J811" s="83">
        <v>1</v>
      </c>
      <c r="K811" s="112">
        <f>SUMIFS(VENTAS[Cantidad],VENTAS[Código del producto Vendido],INVENTARIO[[#This Row],[Code]])</f>
        <v>0</v>
      </c>
      <c r="L811" s="121">
        <f>INVENTARIO[[#This Row],[Entradas]]-INVENTARIO[[#This Row],[Salidas]]</f>
        <v>1</v>
      </c>
      <c r="M811" s="171">
        <f>INVENTARIO[[#This Row],[Precio Final]]*10%</f>
        <v>1.5</v>
      </c>
      <c r="N811" s="43"/>
      <c r="O811" s="43"/>
      <c r="P811" s="43">
        <v>6.49</v>
      </c>
      <c r="Q811" s="112"/>
      <c r="R811" s="43"/>
      <c r="S811" s="177">
        <v>3</v>
      </c>
      <c r="T811" s="168">
        <f>INVENTARIO[[#This Row],[Costo Unitario (USD)]]+INVENTARIO[[#This Row],[Costo Envío (USD)]]</f>
        <v>9.49</v>
      </c>
      <c r="U811" s="168">
        <f>INVENTARIO[[#This Row],[Costo total]]*1.5</f>
        <v>14.234999999999999</v>
      </c>
      <c r="V811" s="43">
        <v>15</v>
      </c>
      <c r="W811" s="43">
        <f>INVENTARIO[[#This Row],[Precio Final]]-INVENTARIO[[#This Row],[Costo total]]</f>
        <v>5.51</v>
      </c>
      <c r="X811" s="172">
        <f>INVENTARIO[[#This Row],[Ganancia Unitaria]]*INVENTARIO[[#This Row],[Salidas]]</f>
        <v>0</v>
      </c>
      <c r="Y811" s="43"/>
      <c r="Z811" s="43"/>
    </row>
    <row r="812" spans="1:26" ht="55" customHeight="1" x14ac:dyDescent="0.15">
      <c r="A812" s="42" t="s">
        <v>2256</v>
      </c>
      <c r="B812" s="173"/>
      <c r="C812" s="174" t="s">
        <v>12</v>
      </c>
      <c r="D812" s="78" t="s">
        <v>215</v>
      </c>
      <c r="E812" s="78" t="s">
        <v>2327</v>
      </c>
      <c r="F812" s="78" t="s">
        <v>1345</v>
      </c>
      <c r="G812" s="78" t="s">
        <v>1955</v>
      </c>
      <c r="H812" s="175">
        <f>INVENTARIO[[#This Row],[Precio Final]]</f>
        <v>15</v>
      </c>
      <c r="I812" s="78"/>
      <c r="J812" s="78">
        <v>1</v>
      </c>
      <c r="K812" s="110">
        <f>SUMIFS(VENTAS[Cantidad],VENTAS[Código del producto Vendido],INVENTARIO[[#This Row],[Code]])</f>
        <v>0</v>
      </c>
      <c r="L812" s="120">
        <f>INVENTARIO[[#This Row],[Entradas]]-INVENTARIO[[#This Row],[Salidas]]</f>
        <v>1</v>
      </c>
      <c r="M812" s="175">
        <f>INVENTARIO[[#This Row],[Precio Final]]*10%</f>
        <v>1.5</v>
      </c>
      <c r="N812" s="42"/>
      <c r="O812" s="42"/>
      <c r="P812" s="42">
        <v>6.49</v>
      </c>
      <c r="Q812" s="110"/>
      <c r="R812" s="42"/>
      <c r="S812" s="178">
        <v>3</v>
      </c>
      <c r="T812" s="42">
        <f>INVENTARIO[[#This Row],[Costo Unitario (USD)]]+INVENTARIO[[#This Row],[Costo Envío (USD)]]</f>
        <v>9.49</v>
      </c>
      <c r="U812" s="42">
        <f>INVENTARIO[[#This Row],[Costo total]]*1.5</f>
        <v>14.234999999999999</v>
      </c>
      <c r="V812" s="42">
        <v>15</v>
      </c>
      <c r="W812" s="42">
        <f>INVENTARIO[[#This Row],[Precio Final]]-INVENTARIO[[#This Row],[Costo total]]</f>
        <v>5.51</v>
      </c>
      <c r="X812" s="176">
        <f>INVENTARIO[[#This Row],[Ganancia Unitaria]]*INVENTARIO[[#This Row],[Salidas]]</f>
        <v>0</v>
      </c>
      <c r="Y812" s="42"/>
      <c r="Z812" s="20"/>
    </row>
    <row r="813" spans="1:26" ht="55" customHeight="1" x14ac:dyDescent="0.15">
      <c r="A813" s="43" t="s">
        <v>2257</v>
      </c>
      <c r="B813" s="169"/>
      <c r="C813" s="170" t="s">
        <v>12</v>
      </c>
      <c r="D813" s="83" t="s">
        <v>215</v>
      </c>
      <c r="E813" s="83" t="s">
        <v>2328</v>
      </c>
      <c r="F813" s="83" t="s">
        <v>1345</v>
      </c>
      <c r="G813" s="83" t="s">
        <v>1955</v>
      </c>
      <c r="H813" s="171">
        <f>INVENTARIO[[#This Row],[Precio Final]]</f>
        <v>15</v>
      </c>
      <c r="I813" s="83"/>
      <c r="J813" s="83">
        <v>1</v>
      </c>
      <c r="K813" s="112">
        <f>SUMIFS(VENTAS[Cantidad],VENTAS[Código del producto Vendido],INVENTARIO[[#This Row],[Code]])</f>
        <v>0</v>
      </c>
      <c r="L813" s="121">
        <f>INVENTARIO[[#This Row],[Entradas]]-INVENTARIO[[#This Row],[Salidas]]</f>
        <v>1</v>
      </c>
      <c r="M813" s="171">
        <f>INVENTARIO[[#This Row],[Precio Final]]*10%</f>
        <v>1.5</v>
      </c>
      <c r="N813" s="43"/>
      <c r="O813" s="43"/>
      <c r="P813" s="43">
        <v>6.49</v>
      </c>
      <c r="Q813" s="112"/>
      <c r="R813" s="43"/>
      <c r="S813" s="177">
        <v>3</v>
      </c>
      <c r="T813" s="168">
        <f>INVENTARIO[[#This Row],[Costo Unitario (USD)]]+INVENTARIO[[#This Row],[Costo Envío (USD)]]</f>
        <v>9.49</v>
      </c>
      <c r="U813" s="168">
        <f>INVENTARIO[[#This Row],[Costo total]]*1.5</f>
        <v>14.234999999999999</v>
      </c>
      <c r="V813" s="43">
        <v>15</v>
      </c>
      <c r="W813" s="43">
        <f>INVENTARIO[[#This Row],[Precio Final]]-INVENTARIO[[#This Row],[Costo total]]</f>
        <v>5.51</v>
      </c>
      <c r="X813" s="172">
        <f>INVENTARIO[[#This Row],[Ganancia Unitaria]]*INVENTARIO[[#This Row],[Salidas]]</f>
        <v>0</v>
      </c>
      <c r="Y813" s="43"/>
      <c r="Z813" s="43"/>
    </row>
    <row r="814" spans="1:26" ht="55" customHeight="1" x14ac:dyDescent="0.15">
      <c r="A814" s="42" t="s">
        <v>2258</v>
      </c>
      <c r="B814" s="173"/>
      <c r="C814" s="174" t="s">
        <v>12</v>
      </c>
      <c r="D814" s="78" t="s">
        <v>215</v>
      </c>
      <c r="E814" s="78" t="s">
        <v>2329</v>
      </c>
      <c r="F814" s="78" t="s">
        <v>2393</v>
      </c>
      <c r="G814" s="78" t="s">
        <v>1955</v>
      </c>
      <c r="H814" s="175">
        <f>INVENTARIO[[#This Row],[Precio Final]]</f>
        <v>15</v>
      </c>
      <c r="I814" s="78"/>
      <c r="J814" s="78">
        <v>1</v>
      </c>
      <c r="K814" s="110">
        <f>SUMIFS(VENTAS[Cantidad],VENTAS[Código del producto Vendido],INVENTARIO[[#This Row],[Code]])</f>
        <v>0</v>
      </c>
      <c r="L814" s="120">
        <f>INVENTARIO[[#This Row],[Entradas]]-INVENTARIO[[#This Row],[Salidas]]</f>
        <v>1</v>
      </c>
      <c r="M814" s="175">
        <f>INVENTARIO[[#This Row],[Precio Final]]*10%</f>
        <v>1.5</v>
      </c>
      <c r="N814" s="42"/>
      <c r="O814" s="42"/>
      <c r="P814" s="42">
        <v>6.49</v>
      </c>
      <c r="Q814" s="110"/>
      <c r="R814" s="42"/>
      <c r="S814" s="178">
        <v>3</v>
      </c>
      <c r="T814" s="42">
        <f>INVENTARIO[[#This Row],[Costo Unitario (USD)]]+INVENTARIO[[#This Row],[Costo Envío (USD)]]</f>
        <v>9.49</v>
      </c>
      <c r="U814" s="42">
        <f>INVENTARIO[[#This Row],[Costo total]]*1.5</f>
        <v>14.234999999999999</v>
      </c>
      <c r="V814" s="42">
        <v>15</v>
      </c>
      <c r="W814" s="42">
        <f>INVENTARIO[[#This Row],[Precio Final]]-INVENTARIO[[#This Row],[Costo total]]</f>
        <v>5.51</v>
      </c>
      <c r="X814" s="176">
        <f>INVENTARIO[[#This Row],[Ganancia Unitaria]]*INVENTARIO[[#This Row],[Salidas]]</f>
        <v>0</v>
      </c>
      <c r="Y814" s="42"/>
      <c r="Z814" s="20"/>
    </row>
    <row r="815" spans="1:26" ht="55" customHeight="1" x14ac:dyDescent="0.15">
      <c r="A815" s="43" t="s">
        <v>2259</v>
      </c>
      <c r="B815" s="169"/>
      <c r="C815" s="170" t="s">
        <v>12</v>
      </c>
      <c r="D815" s="83" t="s">
        <v>52</v>
      </c>
      <c r="E815" s="83" t="s">
        <v>2332</v>
      </c>
      <c r="F815" s="83" t="s">
        <v>693</v>
      </c>
      <c r="G815" s="83" t="s">
        <v>2333</v>
      </c>
      <c r="H815" s="171">
        <f>INVENTARIO[[#This Row],[Precio Final]]</f>
        <v>20</v>
      </c>
      <c r="I815" s="83"/>
      <c r="J815" s="83">
        <v>3</v>
      </c>
      <c r="K815" s="112">
        <f>SUMIFS(VENTAS[Cantidad],VENTAS[Código del producto Vendido],INVENTARIO[[#This Row],[Code]])</f>
        <v>2</v>
      </c>
      <c r="L815" s="121">
        <f>INVENTARIO[[#This Row],[Entradas]]-INVENTARIO[[#This Row],[Salidas]]</f>
        <v>1</v>
      </c>
      <c r="M815" s="171">
        <f>INVENTARIO[[#This Row],[Precio Final]]*10%</f>
        <v>2</v>
      </c>
      <c r="N815" s="43"/>
      <c r="O815" s="43"/>
      <c r="P815" s="43">
        <v>10.3</v>
      </c>
      <c r="Q815" s="112"/>
      <c r="R815" s="43"/>
      <c r="S815" s="177">
        <v>1.5</v>
      </c>
      <c r="T815" s="168">
        <f>INVENTARIO[[#This Row],[Costo Unitario (USD)]]+INVENTARIO[[#This Row],[Costo Envío (USD)]]</f>
        <v>11.8</v>
      </c>
      <c r="U815" s="168">
        <f>INVENTARIO[[#This Row],[Costo total]]*1.5</f>
        <v>17.700000000000003</v>
      </c>
      <c r="V815" s="43">
        <v>20</v>
      </c>
      <c r="W815" s="43">
        <f>INVENTARIO[[#This Row],[Precio Final]]-INVENTARIO[[#This Row],[Costo total]]</f>
        <v>8.1999999999999993</v>
      </c>
      <c r="X815" s="172">
        <f>INVENTARIO[[#This Row],[Ganancia Unitaria]]*INVENTARIO[[#This Row],[Salidas]]</f>
        <v>16.399999999999999</v>
      </c>
      <c r="Y815" s="43" t="s">
        <v>2331</v>
      </c>
      <c r="Z815" s="43"/>
    </row>
    <row r="816" spans="1:26" ht="55" customHeight="1" x14ac:dyDescent="0.15">
      <c r="A816" s="42" t="s">
        <v>2260</v>
      </c>
      <c r="B816" s="173"/>
      <c r="C816" s="174" t="s">
        <v>12</v>
      </c>
      <c r="D816" s="78" t="s">
        <v>215</v>
      </c>
      <c r="E816" s="78" t="s">
        <v>2445</v>
      </c>
      <c r="F816" s="78" t="s">
        <v>2396</v>
      </c>
      <c r="G816" s="78" t="s">
        <v>164</v>
      </c>
      <c r="H816" s="175">
        <f>INVENTARIO[[#This Row],[Precio Final]]</f>
        <v>39</v>
      </c>
      <c r="I816" s="78"/>
      <c r="J816" s="78">
        <v>1</v>
      </c>
      <c r="K816" s="110">
        <f>SUMIFS(VENTAS[Cantidad],VENTAS[Código del producto Vendido],INVENTARIO[[#This Row],[Code]])</f>
        <v>0</v>
      </c>
      <c r="L816" s="120">
        <f>INVENTARIO[[#This Row],[Entradas]]-INVENTARIO[[#This Row],[Salidas]]</f>
        <v>1</v>
      </c>
      <c r="M816" s="175">
        <f>INVENTARIO[[#This Row],[Precio Final]]*10%</f>
        <v>3.9000000000000004</v>
      </c>
      <c r="N816" s="42"/>
      <c r="O816" s="42"/>
      <c r="P816" s="42">
        <v>15.86</v>
      </c>
      <c r="Q816" s="110"/>
      <c r="R816" s="42"/>
      <c r="S816" s="178">
        <v>1.5</v>
      </c>
      <c r="T816" s="42">
        <f>INVENTARIO[[#This Row],[Costo Unitario (USD)]]+INVENTARIO[[#This Row],[Costo Envío (USD)]]</f>
        <v>17.36</v>
      </c>
      <c r="U816" s="42">
        <f>INVENTARIO[[#This Row],[Costo total]]*1.5</f>
        <v>26.04</v>
      </c>
      <c r="V816" s="42">
        <v>39</v>
      </c>
      <c r="W816" s="42">
        <f>INVENTARIO[[#This Row],[Precio Final]]-INVENTARIO[[#This Row],[Costo total]]</f>
        <v>21.64</v>
      </c>
      <c r="X816" s="176">
        <f>INVENTARIO[[#This Row],[Ganancia Unitaria]]*INVENTARIO[[#This Row],[Salidas]]</f>
        <v>0</v>
      </c>
      <c r="Y816" s="42" t="s">
        <v>2331</v>
      </c>
      <c r="Z816" s="20"/>
    </row>
    <row r="817" spans="1:26" ht="55" customHeight="1" x14ac:dyDescent="0.15">
      <c r="A817" s="43" t="s">
        <v>2261</v>
      </c>
      <c r="B817" s="169"/>
      <c r="C817" s="170" t="s">
        <v>12</v>
      </c>
      <c r="D817" s="83" t="s">
        <v>50</v>
      </c>
      <c r="E817" s="83" t="s">
        <v>2334</v>
      </c>
      <c r="F817" s="83" t="s">
        <v>697</v>
      </c>
      <c r="G817" s="83" t="s">
        <v>164</v>
      </c>
      <c r="H817" s="171">
        <f>INVENTARIO[[#This Row],[Precio Final]]</f>
        <v>30</v>
      </c>
      <c r="I817" s="83"/>
      <c r="J817" s="83">
        <v>1</v>
      </c>
      <c r="K817" s="112">
        <f>SUMIFS(VENTAS[Cantidad],VENTAS[Código del producto Vendido],INVENTARIO[[#This Row],[Code]])</f>
        <v>0</v>
      </c>
      <c r="L817" s="121">
        <f>INVENTARIO[[#This Row],[Entradas]]-INVENTARIO[[#This Row],[Salidas]]</f>
        <v>1</v>
      </c>
      <c r="M817" s="171">
        <f>INVENTARIO[[#This Row],[Precio Final]]*10%</f>
        <v>3</v>
      </c>
      <c r="N817" s="43"/>
      <c r="O817" s="43"/>
      <c r="P817" s="43">
        <v>13.34</v>
      </c>
      <c r="Q817" s="112"/>
      <c r="R817" s="43"/>
      <c r="S817" s="177">
        <v>1.5</v>
      </c>
      <c r="T817" s="168">
        <f>INVENTARIO[[#This Row],[Costo Unitario (USD)]]+INVENTARIO[[#This Row],[Costo Envío (USD)]]</f>
        <v>14.84</v>
      </c>
      <c r="U817" s="168">
        <f>INVENTARIO[[#This Row],[Costo total]]*1.5</f>
        <v>22.259999999999998</v>
      </c>
      <c r="V817" s="43">
        <v>30</v>
      </c>
      <c r="W817" s="43">
        <f>INVENTARIO[[#This Row],[Precio Final]]-INVENTARIO[[#This Row],[Costo total]]</f>
        <v>15.16</v>
      </c>
      <c r="X817" s="172">
        <f>INVENTARIO[[#This Row],[Ganancia Unitaria]]*INVENTARIO[[#This Row],[Salidas]]</f>
        <v>0</v>
      </c>
      <c r="Y817" s="43" t="s">
        <v>2331</v>
      </c>
      <c r="Z817" s="43"/>
    </row>
    <row r="818" spans="1:26" ht="55" customHeight="1" x14ac:dyDescent="0.15">
      <c r="A818" s="42" t="s">
        <v>2262</v>
      </c>
      <c r="B818" s="173"/>
      <c r="C818" s="174" t="s">
        <v>12</v>
      </c>
      <c r="D818" s="78" t="s">
        <v>50</v>
      </c>
      <c r="E818" s="78" t="s">
        <v>2334</v>
      </c>
      <c r="F818" s="78" t="s">
        <v>695</v>
      </c>
      <c r="G818" s="78" t="s">
        <v>164</v>
      </c>
      <c r="H818" s="175">
        <f>INVENTARIO[[#This Row],[Precio Final]]</f>
        <v>30</v>
      </c>
      <c r="I818" s="78"/>
      <c r="J818" s="78">
        <v>1</v>
      </c>
      <c r="K818" s="110">
        <f>SUMIFS(VENTAS[Cantidad],VENTAS[Código del producto Vendido],INVENTARIO[[#This Row],[Code]])</f>
        <v>0</v>
      </c>
      <c r="L818" s="120">
        <f>INVENTARIO[[#This Row],[Entradas]]-INVENTARIO[[#This Row],[Salidas]]</f>
        <v>1</v>
      </c>
      <c r="M818" s="175">
        <f>INVENTARIO[[#This Row],[Precio Final]]*10%</f>
        <v>3</v>
      </c>
      <c r="N818" s="42"/>
      <c r="O818" s="42"/>
      <c r="P818" s="42">
        <v>13.34</v>
      </c>
      <c r="Q818" s="110"/>
      <c r="R818" s="42"/>
      <c r="S818" s="178">
        <v>1.5</v>
      </c>
      <c r="T818" s="42">
        <f>INVENTARIO[[#This Row],[Costo Unitario (USD)]]+INVENTARIO[[#This Row],[Costo Envío (USD)]]</f>
        <v>14.84</v>
      </c>
      <c r="U818" s="42">
        <f>INVENTARIO[[#This Row],[Costo total]]*1.5</f>
        <v>22.259999999999998</v>
      </c>
      <c r="V818" s="42">
        <v>30</v>
      </c>
      <c r="W818" s="42">
        <f>INVENTARIO[[#This Row],[Precio Final]]-INVENTARIO[[#This Row],[Costo total]]</f>
        <v>15.16</v>
      </c>
      <c r="X818" s="176">
        <f>INVENTARIO[[#This Row],[Ganancia Unitaria]]*INVENTARIO[[#This Row],[Salidas]]</f>
        <v>0</v>
      </c>
      <c r="Y818" s="42" t="s">
        <v>2331</v>
      </c>
      <c r="Z818" s="20"/>
    </row>
    <row r="819" spans="1:26" ht="55" customHeight="1" x14ac:dyDescent="0.15">
      <c r="A819" s="43" t="s">
        <v>2263</v>
      </c>
      <c r="B819" s="169"/>
      <c r="C819" s="170" t="s">
        <v>12</v>
      </c>
      <c r="D819" s="83" t="s">
        <v>50</v>
      </c>
      <c r="E819" s="83" t="s">
        <v>2334</v>
      </c>
      <c r="F819" s="83" t="s">
        <v>693</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13.34</v>
      </c>
      <c r="Q819" s="112"/>
      <c r="R819" s="43"/>
      <c r="S819" s="177">
        <v>1.5</v>
      </c>
      <c r="T819" s="168">
        <f>INVENTARIO[[#This Row],[Costo Unitario (USD)]]+INVENTARIO[[#This Row],[Costo Envío (USD)]]</f>
        <v>14.84</v>
      </c>
      <c r="U819" s="168">
        <f>INVENTARIO[[#This Row],[Costo total]]*1.5</f>
        <v>22.259999999999998</v>
      </c>
      <c r="V819" s="43">
        <v>30</v>
      </c>
      <c r="W819" s="43">
        <f>INVENTARIO[[#This Row],[Precio Final]]-INVENTARIO[[#This Row],[Costo total]]</f>
        <v>15.16</v>
      </c>
      <c r="X819" s="172">
        <f>INVENTARIO[[#This Row],[Ganancia Unitaria]]*INVENTARIO[[#This Row],[Salidas]]</f>
        <v>0</v>
      </c>
      <c r="Y819" s="43" t="s">
        <v>2331</v>
      </c>
      <c r="Z819" s="43"/>
    </row>
    <row r="820" spans="1:26" ht="55" customHeight="1" x14ac:dyDescent="0.15">
      <c r="A820" s="42" t="s">
        <v>2264</v>
      </c>
      <c r="B820" s="173"/>
      <c r="C820" s="174" t="s">
        <v>12</v>
      </c>
      <c r="D820" s="78" t="s">
        <v>52</v>
      </c>
      <c r="E820" s="78" t="s">
        <v>2335</v>
      </c>
      <c r="F820" s="78" t="s">
        <v>698</v>
      </c>
      <c r="G820" s="78" t="s">
        <v>164</v>
      </c>
      <c r="H820" s="175">
        <f>INVENTARIO[[#This Row],[Precio Final]]</f>
        <v>22</v>
      </c>
      <c r="I820" s="78"/>
      <c r="J820" s="78">
        <v>3</v>
      </c>
      <c r="K820" s="110">
        <f>SUMIFS(VENTAS[Cantidad],VENTAS[Código del producto Vendido],INVENTARIO[[#This Row],[Code]])</f>
        <v>1</v>
      </c>
      <c r="L820" s="120">
        <f>INVENTARIO[[#This Row],[Entradas]]-INVENTARIO[[#This Row],[Salidas]]</f>
        <v>2</v>
      </c>
      <c r="M820" s="175">
        <f>INVENTARIO[[#This Row],[Precio Final]]*10%</f>
        <v>2.2000000000000002</v>
      </c>
      <c r="N820" s="42"/>
      <c r="O820" s="42"/>
      <c r="P820" s="42">
        <v>8.24</v>
      </c>
      <c r="Q820" s="110"/>
      <c r="R820" s="42"/>
      <c r="S820" s="178">
        <v>1.5</v>
      </c>
      <c r="T820" s="42">
        <f>INVENTARIO[[#This Row],[Costo Unitario (USD)]]+INVENTARIO[[#This Row],[Costo Envío (USD)]]</f>
        <v>9.74</v>
      </c>
      <c r="U820" s="42">
        <f>INVENTARIO[[#This Row],[Costo total]]*1.5</f>
        <v>14.61</v>
      </c>
      <c r="V820" s="42">
        <v>22</v>
      </c>
      <c r="W820" s="42">
        <f>INVENTARIO[[#This Row],[Precio Final]]-INVENTARIO[[#This Row],[Costo total]]</f>
        <v>12.26</v>
      </c>
      <c r="X820" s="176">
        <f>INVENTARIO[[#This Row],[Ganancia Unitaria]]*INVENTARIO[[#This Row],[Salidas]]</f>
        <v>12.26</v>
      </c>
      <c r="Y820" s="42" t="s">
        <v>2331</v>
      </c>
      <c r="Z820" s="20"/>
    </row>
    <row r="821" spans="1:26" ht="55" customHeight="1" x14ac:dyDescent="0.15">
      <c r="A821" s="43" t="s">
        <v>2265</v>
      </c>
      <c r="B821" s="169"/>
      <c r="C821" s="170" t="s">
        <v>12</v>
      </c>
      <c r="D821" s="83" t="s">
        <v>52</v>
      </c>
      <c r="E821" s="83" t="s">
        <v>2335</v>
      </c>
      <c r="F821" s="83" t="s">
        <v>697</v>
      </c>
      <c r="G821" s="83" t="s">
        <v>164</v>
      </c>
      <c r="H821" s="171">
        <f>INVENTARIO[[#This Row],[Precio Final]]</f>
        <v>22</v>
      </c>
      <c r="I821" s="83"/>
      <c r="J821" s="83">
        <v>3</v>
      </c>
      <c r="K821" s="112">
        <f>SUMIFS(VENTAS[Cantidad],VENTAS[Código del producto Vendido],INVENTARIO[[#This Row],[Code]])</f>
        <v>0</v>
      </c>
      <c r="L821" s="121">
        <f>INVENTARIO[[#This Row],[Entradas]]-INVENTARIO[[#This Row],[Salidas]]</f>
        <v>3</v>
      </c>
      <c r="M821" s="171">
        <f>INVENTARIO[[#This Row],[Precio Final]]*10%</f>
        <v>2.2000000000000002</v>
      </c>
      <c r="N821" s="43"/>
      <c r="O821" s="43"/>
      <c r="P821" s="43">
        <v>8.24</v>
      </c>
      <c r="Q821" s="112"/>
      <c r="R821" s="43"/>
      <c r="S821" s="177">
        <v>1.5</v>
      </c>
      <c r="T821" s="168">
        <f>INVENTARIO[[#This Row],[Costo Unitario (USD)]]+INVENTARIO[[#This Row],[Costo Envío (USD)]]</f>
        <v>9.74</v>
      </c>
      <c r="U821" s="168">
        <f>INVENTARIO[[#This Row],[Costo total]]*1.5</f>
        <v>14.61</v>
      </c>
      <c r="V821" s="43">
        <v>22</v>
      </c>
      <c r="W821" s="43">
        <f>INVENTARIO[[#This Row],[Precio Final]]-INVENTARIO[[#This Row],[Costo total]]</f>
        <v>12.26</v>
      </c>
      <c r="X821" s="172">
        <f>INVENTARIO[[#This Row],[Ganancia Unitaria]]*INVENTARIO[[#This Row],[Salidas]]</f>
        <v>0</v>
      </c>
      <c r="Y821" s="43" t="s">
        <v>2331</v>
      </c>
      <c r="Z821" s="43"/>
    </row>
    <row r="822" spans="1:26" ht="55" customHeight="1" x14ac:dyDescent="0.15">
      <c r="A822" s="42" t="s">
        <v>2266</v>
      </c>
      <c r="B822" s="173"/>
      <c r="C822" s="174" t="s">
        <v>12</v>
      </c>
      <c r="D822" s="78" t="s">
        <v>2397</v>
      </c>
      <c r="E822" s="78" t="s">
        <v>2335</v>
      </c>
      <c r="F822" s="78" t="s">
        <v>695</v>
      </c>
      <c r="G822" s="78" t="s">
        <v>164</v>
      </c>
      <c r="H822" s="175">
        <f>INVENTARIO[[#This Row],[Precio Final]]</f>
        <v>22</v>
      </c>
      <c r="I822" s="78"/>
      <c r="J822" s="78">
        <v>1</v>
      </c>
      <c r="K822" s="110">
        <f>SUMIFS(VENTAS[Cantidad],VENTAS[Código del producto Vendido],INVENTARIO[[#This Row],[Code]])</f>
        <v>1</v>
      </c>
      <c r="L822" s="120">
        <f>INVENTARIO[[#This Row],[Entradas]]-INVENTARIO[[#This Row],[Salidas]]</f>
        <v>0</v>
      </c>
      <c r="M822" s="175">
        <f>INVENTARIO[[#This Row],[Precio Final]]*10%</f>
        <v>2.2000000000000002</v>
      </c>
      <c r="N822" s="42"/>
      <c r="O822" s="42"/>
      <c r="P822" s="42">
        <v>8.24</v>
      </c>
      <c r="Q822" s="110"/>
      <c r="R822" s="42"/>
      <c r="S822" s="178">
        <v>1.5</v>
      </c>
      <c r="T822" s="42">
        <f>INVENTARIO[[#This Row],[Costo Unitario (USD)]]+INVENTARIO[[#This Row],[Costo Envío (USD)]]</f>
        <v>9.74</v>
      </c>
      <c r="U822" s="42">
        <f>INVENTARIO[[#This Row],[Costo total]]*1.5</f>
        <v>14.61</v>
      </c>
      <c r="V822" s="42">
        <v>22</v>
      </c>
      <c r="W822" s="42">
        <f>INVENTARIO[[#This Row],[Precio Final]]-INVENTARIO[[#This Row],[Costo total]]</f>
        <v>12.26</v>
      </c>
      <c r="X822" s="176">
        <f>INVENTARIO[[#This Row],[Ganancia Unitaria]]*INVENTARIO[[#This Row],[Salidas]]</f>
        <v>12.26</v>
      </c>
      <c r="Y822" s="42" t="s">
        <v>2331</v>
      </c>
      <c r="Z822" s="20"/>
    </row>
    <row r="823" spans="1:26" ht="55" customHeight="1" x14ac:dyDescent="0.15">
      <c r="A823" s="43" t="s">
        <v>2267</v>
      </c>
      <c r="B823" s="169"/>
      <c r="C823" s="170" t="s">
        <v>12</v>
      </c>
      <c r="D823" s="83" t="s">
        <v>50</v>
      </c>
      <c r="E823" s="83" t="s">
        <v>2336</v>
      </c>
      <c r="F823" s="83" t="s">
        <v>698</v>
      </c>
      <c r="G823" s="83" t="s">
        <v>164</v>
      </c>
      <c r="H823" s="171">
        <f>INVENTARIO[[#This Row],[Precio Final]]</f>
        <v>30</v>
      </c>
      <c r="I823" s="83"/>
      <c r="J823" s="83">
        <v>1</v>
      </c>
      <c r="K823" s="112">
        <f>SUMIFS(VENTAS[Cantidad],VENTAS[Código del producto Vendido],INVENTARIO[[#This Row],[Code]])</f>
        <v>0</v>
      </c>
      <c r="L823" s="121">
        <f>INVENTARIO[[#This Row],[Entradas]]-INVENTARIO[[#This Row],[Salidas]]</f>
        <v>1</v>
      </c>
      <c r="M823" s="171">
        <f>INVENTARIO[[#This Row],[Precio Final]]*10%</f>
        <v>3</v>
      </c>
      <c r="N823" s="43"/>
      <c r="O823" s="43"/>
      <c r="P823" s="43">
        <v>13.59</v>
      </c>
      <c r="Q823" s="112"/>
      <c r="R823" s="43"/>
      <c r="S823" s="177">
        <v>1.5</v>
      </c>
      <c r="T823" s="168">
        <f>INVENTARIO[[#This Row],[Costo Unitario (USD)]]+INVENTARIO[[#This Row],[Costo Envío (USD)]]</f>
        <v>15.09</v>
      </c>
      <c r="U823" s="168">
        <f>INVENTARIO[[#This Row],[Costo total]]*1.5</f>
        <v>22.634999999999998</v>
      </c>
      <c r="V823" s="43">
        <v>30</v>
      </c>
      <c r="W823" s="43">
        <f>INVENTARIO[[#This Row],[Precio Final]]-INVENTARIO[[#This Row],[Costo total]]</f>
        <v>14.91</v>
      </c>
      <c r="X823" s="172">
        <f>INVENTARIO[[#This Row],[Ganancia Unitaria]]*INVENTARIO[[#This Row],[Salidas]]</f>
        <v>0</v>
      </c>
      <c r="Y823" s="43" t="s">
        <v>2331</v>
      </c>
      <c r="Z823" s="43"/>
    </row>
    <row r="824" spans="1:26" ht="55" customHeight="1" x14ac:dyDescent="0.15">
      <c r="A824" s="42" t="s">
        <v>2268</v>
      </c>
      <c r="B824" s="173"/>
      <c r="C824" s="174" t="s">
        <v>12</v>
      </c>
      <c r="D824" s="78" t="s">
        <v>50</v>
      </c>
      <c r="E824" s="78" t="s">
        <v>2336</v>
      </c>
      <c r="F824" s="78" t="s">
        <v>695</v>
      </c>
      <c r="G824" s="78" t="s">
        <v>164</v>
      </c>
      <c r="H824" s="175">
        <f>INVENTARIO[[#This Row],[Precio Final]]</f>
        <v>30</v>
      </c>
      <c r="I824" s="78"/>
      <c r="J824" s="78">
        <v>1</v>
      </c>
      <c r="K824" s="110">
        <f>SUMIFS(VENTAS[Cantidad],VENTAS[Código del producto Vendido],INVENTARIO[[#This Row],[Code]])</f>
        <v>0</v>
      </c>
      <c r="L824" s="120">
        <f>INVENTARIO[[#This Row],[Entradas]]-INVENTARIO[[#This Row],[Salidas]]</f>
        <v>1</v>
      </c>
      <c r="M824" s="175">
        <f>INVENTARIO[[#This Row],[Precio Final]]*10%</f>
        <v>3</v>
      </c>
      <c r="N824" s="42"/>
      <c r="O824" s="42"/>
      <c r="P824" s="42">
        <v>13.59</v>
      </c>
      <c r="Q824" s="110"/>
      <c r="R824" s="42"/>
      <c r="S824" s="178">
        <v>1.5</v>
      </c>
      <c r="T824" s="42">
        <f>INVENTARIO[[#This Row],[Costo Unitario (USD)]]+INVENTARIO[[#This Row],[Costo Envío (USD)]]</f>
        <v>15.09</v>
      </c>
      <c r="U824" s="42">
        <f>INVENTARIO[[#This Row],[Costo total]]*1.5</f>
        <v>22.634999999999998</v>
      </c>
      <c r="V824" s="42">
        <v>30</v>
      </c>
      <c r="W824" s="42">
        <f>INVENTARIO[[#This Row],[Precio Final]]-INVENTARIO[[#This Row],[Costo total]]</f>
        <v>14.91</v>
      </c>
      <c r="X824" s="176">
        <f>INVENTARIO[[#This Row],[Ganancia Unitaria]]*INVENTARIO[[#This Row],[Salidas]]</f>
        <v>0</v>
      </c>
      <c r="Y824" s="42" t="s">
        <v>2331</v>
      </c>
      <c r="Z824" s="20"/>
    </row>
    <row r="825" spans="1:26" ht="55" customHeight="1" x14ac:dyDescent="0.15">
      <c r="A825" s="43" t="s">
        <v>2269</v>
      </c>
      <c r="B825" s="169"/>
      <c r="C825" s="170" t="s">
        <v>12</v>
      </c>
      <c r="D825" s="83" t="s">
        <v>50</v>
      </c>
      <c r="E825" s="83" t="s">
        <v>2415</v>
      </c>
      <c r="F825" s="83" t="s">
        <v>697</v>
      </c>
      <c r="G825" s="83" t="s">
        <v>164</v>
      </c>
      <c r="H825" s="171">
        <f>INVENTARIO[[#This Row],[Precio Final]]</f>
        <v>25</v>
      </c>
      <c r="I825" s="83"/>
      <c r="J825" s="83">
        <v>1</v>
      </c>
      <c r="K825" s="112">
        <f>SUMIFS(VENTAS[Cantidad],VENTAS[Código del producto Vendido],INVENTARIO[[#This Row],[Code]])</f>
        <v>0</v>
      </c>
      <c r="L825" s="121">
        <f>INVENTARIO[[#This Row],[Entradas]]-INVENTARIO[[#This Row],[Salidas]]</f>
        <v>1</v>
      </c>
      <c r="M825" s="171">
        <f>INVENTARIO[[#This Row],[Precio Final]]*10%</f>
        <v>2.5</v>
      </c>
      <c r="N825" s="43"/>
      <c r="O825" s="43"/>
      <c r="P825" s="43">
        <v>10.9</v>
      </c>
      <c r="Q825" s="112"/>
      <c r="R825" s="43"/>
      <c r="S825" s="177">
        <v>1.5</v>
      </c>
      <c r="T825" s="168">
        <f>INVENTARIO[[#This Row],[Costo Unitario (USD)]]+INVENTARIO[[#This Row],[Costo Envío (USD)]]</f>
        <v>12.4</v>
      </c>
      <c r="U825" s="168">
        <f>INVENTARIO[[#This Row],[Costo total]]*1.5</f>
        <v>18.600000000000001</v>
      </c>
      <c r="V825" s="43">
        <v>25</v>
      </c>
      <c r="W825" s="43">
        <f>INVENTARIO[[#This Row],[Precio Final]]-INVENTARIO[[#This Row],[Costo total]]</f>
        <v>12.6</v>
      </c>
      <c r="X825" s="172">
        <f>INVENTARIO[[#This Row],[Ganancia Unitaria]]*INVENTARIO[[#This Row],[Salidas]]</f>
        <v>0</v>
      </c>
      <c r="Y825" s="43" t="s">
        <v>2331</v>
      </c>
      <c r="Z825" s="43"/>
    </row>
    <row r="826" spans="1:26" ht="55" customHeight="1" x14ac:dyDescent="0.15">
      <c r="A826" s="42" t="s">
        <v>2270</v>
      </c>
      <c r="B826" s="173"/>
      <c r="C826" s="174" t="s">
        <v>12</v>
      </c>
      <c r="D826" s="78" t="s">
        <v>50</v>
      </c>
      <c r="E826" s="78" t="s">
        <v>2415</v>
      </c>
      <c r="F826" s="78" t="s">
        <v>714</v>
      </c>
      <c r="G826" s="78" t="s">
        <v>164</v>
      </c>
      <c r="H826" s="175">
        <f>INVENTARIO[[#This Row],[Precio Final]]</f>
        <v>25</v>
      </c>
      <c r="I826" s="78"/>
      <c r="J826" s="78">
        <v>2</v>
      </c>
      <c r="K826" s="110">
        <f>SUMIFS(VENTAS[Cantidad],VENTAS[Código del producto Vendido],INVENTARIO[[#This Row],[Code]])</f>
        <v>0</v>
      </c>
      <c r="L826" s="120">
        <f>INVENTARIO[[#This Row],[Entradas]]-INVENTARIO[[#This Row],[Salidas]]</f>
        <v>2</v>
      </c>
      <c r="M826" s="175">
        <f>INVENTARIO[[#This Row],[Precio Final]]*10%</f>
        <v>2.5</v>
      </c>
      <c r="N826" s="42"/>
      <c r="O826" s="42"/>
      <c r="P826" s="42">
        <v>10.9</v>
      </c>
      <c r="Q826" s="110"/>
      <c r="R826" s="42"/>
      <c r="S826" s="178">
        <v>1.5</v>
      </c>
      <c r="T826" s="42">
        <f>INVENTARIO[[#This Row],[Costo Unitario (USD)]]+INVENTARIO[[#This Row],[Costo Envío (USD)]]</f>
        <v>12.4</v>
      </c>
      <c r="U826" s="42">
        <f>INVENTARIO[[#This Row],[Costo total]]*1.5</f>
        <v>18.600000000000001</v>
      </c>
      <c r="V826" s="42">
        <v>25</v>
      </c>
      <c r="W826" s="42">
        <f>INVENTARIO[[#This Row],[Precio Final]]-INVENTARIO[[#This Row],[Costo total]]</f>
        <v>12.6</v>
      </c>
      <c r="X826" s="176">
        <f>INVENTARIO[[#This Row],[Ganancia Unitaria]]*INVENTARIO[[#This Row],[Salidas]]</f>
        <v>0</v>
      </c>
      <c r="Y826" s="42" t="s">
        <v>2331</v>
      </c>
      <c r="Z826" s="20"/>
    </row>
    <row r="827" spans="1:26" ht="55" customHeight="1" x14ac:dyDescent="0.15">
      <c r="A827" s="43" t="s">
        <v>2271</v>
      </c>
      <c r="B827" s="169"/>
      <c r="C827" s="170" t="s">
        <v>12</v>
      </c>
      <c r="D827" s="83" t="s">
        <v>50</v>
      </c>
      <c r="E827" s="83" t="s">
        <v>2415</v>
      </c>
      <c r="F827" s="83" t="s">
        <v>698</v>
      </c>
      <c r="G827" s="83" t="s">
        <v>164</v>
      </c>
      <c r="H827" s="171">
        <f>INVENTARIO[[#This Row],[Precio Final]]</f>
        <v>25</v>
      </c>
      <c r="I827" s="83"/>
      <c r="J827" s="83">
        <v>1</v>
      </c>
      <c r="K827" s="112">
        <f>SUMIFS(VENTAS[Cantidad],VENTAS[Código del producto Vendido],INVENTARIO[[#This Row],[Code]])</f>
        <v>0</v>
      </c>
      <c r="L827" s="121">
        <f>INVENTARIO[[#This Row],[Entradas]]-INVENTARIO[[#This Row],[Salidas]]</f>
        <v>1</v>
      </c>
      <c r="M827" s="171">
        <f>INVENTARIO[[#This Row],[Precio Final]]*10%</f>
        <v>2.5</v>
      </c>
      <c r="N827" s="43"/>
      <c r="O827" s="43"/>
      <c r="P827" s="43">
        <v>10.9</v>
      </c>
      <c r="Q827" s="112"/>
      <c r="R827" s="43"/>
      <c r="S827" s="177">
        <v>1.5</v>
      </c>
      <c r="T827" s="168">
        <f>INVENTARIO[[#This Row],[Costo Unitario (USD)]]+INVENTARIO[[#This Row],[Costo Envío (USD)]]</f>
        <v>12.4</v>
      </c>
      <c r="U827" s="168">
        <f>INVENTARIO[[#This Row],[Costo total]]*1.5</f>
        <v>18.600000000000001</v>
      </c>
      <c r="V827" s="43">
        <v>25</v>
      </c>
      <c r="W827" s="43">
        <f>INVENTARIO[[#This Row],[Precio Final]]-INVENTARIO[[#This Row],[Costo total]]</f>
        <v>12.6</v>
      </c>
      <c r="X827" s="172">
        <f>INVENTARIO[[#This Row],[Ganancia Unitaria]]*INVENTARIO[[#This Row],[Salidas]]</f>
        <v>0</v>
      </c>
      <c r="Y827" s="43" t="s">
        <v>2331</v>
      </c>
      <c r="Z827" s="43"/>
    </row>
    <row r="828" spans="1:26" ht="55" customHeight="1" x14ac:dyDescent="0.15">
      <c r="A828" s="42" t="s">
        <v>2272</v>
      </c>
      <c r="B828" s="173"/>
      <c r="C828" s="174" t="s">
        <v>12</v>
      </c>
      <c r="D828" s="78" t="s">
        <v>215</v>
      </c>
      <c r="E828" s="78" t="s">
        <v>2445</v>
      </c>
      <c r="F828" s="78" t="s">
        <v>714</v>
      </c>
      <c r="G828" s="78" t="s">
        <v>164</v>
      </c>
      <c r="H828" s="175">
        <f>INVENTARIO[[#This Row],[Precio Final]]</f>
        <v>0</v>
      </c>
      <c r="I828" s="78"/>
      <c r="J828" s="78">
        <v>1</v>
      </c>
      <c r="K828" s="110">
        <f>SUMIFS(VENTAS[Cantidad],VENTAS[Código del producto Vendido],INVENTARIO[[#This Row],[Code]])</f>
        <v>0</v>
      </c>
      <c r="L828" s="120">
        <f>INVENTARIO[[#This Row],[Entradas]]-INVENTARIO[[#This Row],[Salidas]]</f>
        <v>1</v>
      </c>
      <c r="M828" s="175">
        <f>INVENTARIO[[#This Row],[Precio Final]]*10%</f>
        <v>0</v>
      </c>
      <c r="N828" s="42"/>
      <c r="O828" s="42"/>
      <c r="P828" s="42">
        <v>15.86</v>
      </c>
      <c r="Q828" s="110"/>
      <c r="R828" s="42"/>
      <c r="S828" s="178">
        <v>1.5</v>
      </c>
      <c r="T828" s="42">
        <f>INVENTARIO[[#This Row],[Costo Unitario (USD)]]+INVENTARIO[[#This Row],[Costo Envío (USD)]]</f>
        <v>17.36</v>
      </c>
      <c r="U828" s="42">
        <f>INVENTARIO[[#This Row],[Costo total]]*1.5</f>
        <v>26.04</v>
      </c>
      <c r="V828" s="42"/>
      <c r="W828" s="42">
        <f>INVENTARIO[[#This Row],[Precio Final]]-INVENTARIO[[#This Row],[Costo total]]</f>
        <v>-17.36</v>
      </c>
      <c r="X828" s="176">
        <f>INVENTARIO[[#This Row],[Ganancia Unitaria]]*INVENTARIO[[#This Row],[Salidas]]</f>
        <v>0</v>
      </c>
      <c r="Y828" s="42" t="s">
        <v>2331</v>
      </c>
      <c r="Z828" s="20"/>
    </row>
    <row r="829" spans="1:26" ht="55" customHeight="1" x14ac:dyDescent="0.15">
      <c r="A829" s="43" t="s">
        <v>2273</v>
      </c>
      <c r="B829" s="169"/>
      <c r="C829" s="170" t="s">
        <v>12</v>
      </c>
      <c r="D829" s="83" t="s">
        <v>50</v>
      </c>
      <c r="E829" s="83" t="s">
        <v>2337</v>
      </c>
      <c r="F829" s="83" t="s">
        <v>695</v>
      </c>
      <c r="G829" s="83" t="s">
        <v>164</v>
      </c>
      <c r="H829" s="171">
        <f>INVENTARIO[[#This Row],[Precio Final]]</f>
        <v>27</v>
      </c>
      <c r="I829" s="83">
        <f t="shared" ref="I829:I885" si="58">U829</f>
        <v>20.955000000000002</v>
      </c>
      <c r="J829" s="83">
        <v>1</v>
      </c>
      <c r="K829" s="112">
        <f>SUMIFS(VENTAS[Cantidad],VENTAS[Código del producto Vendido],INVENTARIO[[#This Row],[Code]])</f>
        <v>0</v>
      </c>
      <c r="L829" s="121">
        <f>INVENTARIO[[#This Row],[Entradas]]-INVENTARIO[[#This Row],[Salidas]]</f>
        <v>1</v>
      </c>
      <c r="M829" s="171">
        <f>INVENTARIO[[#This Row],[Precio Final]]*10%</f>
        <v>2.7</v>
      </c>
      <c r="N829" s="43"/>
      <c r="O829" s="43"/>
      <c r="P829" s="43">
        <v>12.47</v>
      </c>
      <c r="Q829" s="112"/>
      <c r="R829" s="43"/>
      <c r="S829" s="177">
        <v>1.5</v>
      </c>
      <c r="T829" s="168">
        <f>INVENTARIO[[#This Row],[Costo Unitario (USD)]]+INVENTARIO[[#This Row],[Costo Envío (USD)]]</f>
        <v>13.97</v>
      </c>
      <c r="U829" s="168">
        <f>INVENTARIO[[#This Row],[Costo total]]*1.5</f>
        <v>20.955000000000002</v>
      </c>
      <c r="V829" s="43">
        <v>27</v>
      </c>
      <c r="W829" s="43">
        <f>INVENTARIO[[#This Row],[Precio Final]]-INVENTARIO[[#This Row],[Costo total]]</f>
        <v>13.03</v>
      </c>
      <c r="X829" s="172">
        <f>INVENTARIO[[#This Row],[Ganancia Unitaria]]*INVENTARIO[[#This Row],[Salidas]]</f>
        <v>0</v>
      </c>
      <c r="Y829" s="43" t="s">
        <v>2331</v>
      </c>
      <c r="Z829" s="43"/>
    </row>
    <row r="830" spans="1:26" ht="55" customHeight="1" x14ac:dyDescent="0.15">
      <c r="A830" s="42" t="s">
        <v>2274</v>
      </c>
      <c r="B830" s="173"/>
      <c r="C830" s="174" t="s">
        <v>12</v>
      </c>
      <c r="D830" s="78" t="s">
        <v>50</v>
      </c>
      <c r="E830" s="78" t="s">
        <v>2337</v>
      </c>
      <c r="F830" s="78" t="s">
        <v>697</v>
      </c>
      <c r="G830" s="78" t="s">
        <v>164</v>
      </c>
      <c r="H830" s="175">
        <f>INVENTARIO[[#This Row],[Precio Final]]</f>
        <v>27</v>
      </c>
      <c r="I830" s="78">
        <f t="shared" si="58"/>
        <v>20.955000000000002</v>
      </c>
      <c r="J830" s="78">
        <v>2</v>
      </c>
      <c r="K830" s="110">
        <f>SUMIFS(VENTAS[Cantidad],VENTAS[Código del producto Vendido],INVENTARIO[[#This Row],[Code]])</f>
        <v>0</v>
      </c>
      <c r="L830" s="120">
        <f>INVENTARIO[[#This Row],[Entradas]]-INVENTARIO[[#This Row],[Salidas]]</f>
        <v>2</v>
      </c>
      <c r="M830" s="175">
        <f>INVENTARIO[[#This Row],[Precio Final]]*10%</f>
        <v>2.7</v>
      </c>
      <c r="N830" s="42"/>
      <c r="O830" s="42"/>
      <c r="P830" s="42">
        <v>12.47</v>
      </c>
      <c r="Q830" s="110"/>
      <c r="R830" s="42"/>
      <c r="S830" s="178">
        <v>1.5</v>
      </c>
      <c r="T830" s="42">
        <f>INVENTARIO[[#This Row],[Costo Unitario (USD)]]+INVENTARIO[[#This Row],[Costo Envío (USD)]]</f>
        <v>13.97</v>
      </c>
      <c r="U830" s="42">
        <f>INVENTARIO[[#This Row],[Costo total]]*1.5</f>
        <v>20.955000000000002</v>
      </c>
      <c r="V830" s="42">
        <v>27</v>
      </c>
      <c r="W830" s="42">
        <f>INVENTARIO[[#This Row],[Precio Final]]-INVENTARIO[[#This Row],[Costo total]]</f>
        <v>13.03</v>
      </c>
      <c r="X830" s="176">
        <f>INVENTARIO[[#This Row],[Ganancia Unitaria]]*INVENTARIO[[#This Row],[Salidas]]</f>
        <v>0</v>
      </c>
      <c r="Y830" s="42" t="s">
        <v>2331</v>
      </c>
      <c r="Z830" s="20"/>
    </row>
    <row r="831" spans="1:26" ht="55" customHeight="1" x14ac:dyDescent="0.15">
      <c r="A831" s="43" t="s">
        <v>2275</v>
      </c>
      <c r="B831" s="169"/>
      <c r="C831" s="170" t="s">
        <v>12</v>
      </c>
      <c r="D831" s="83" t="s">
        <v>50</v>
      </c>
      <c r="E831" s="83" t="s">
        <v>2337</v>
      </c>
      <c r="F831" s="83" t="s">
        <v>692</v>
      </c>
      <c r="G831" s="83" t="s">
        <v>164</v>
      </c>
      <c r="H831" s="171">
        <f>INVENTARIO[[#This Row],[Precio Final]]</f>
        <v>27</v>
      </c>
      <c r="I831" s="83">
        <f t="shared" si="58"/>
        <v>20.955000000000002</v>
      </c>
      <c r="J831" s="83">
        <v>2</v>
      </c>
      <c r="K831" s="112">
        <f>SUMIFS(VENTAS[Cantidad],VENTAS[Código del producto Vendido],INVENTARIO[[#This Row],[Code]])</f>
        <v>1</v>
      </c>
      <c r="L831" s="121">
        <f>INVENTARIO[[#This Row],[Entradas]]-INVENTARIO[[#This Row],[Salidas]]</f>
        <v>1</v>
      </c>
      <c r="M831" s="171">
        <f>INVENTARIO[[#This Row],[Precio Final]]*10%</f>
        <v>2.7</v>
      </c>
      <c r="N831" s="43"/>
      <c r="O831" s="43"/>
      <c r="P831" s="43">
        <v>12.47</v>
      </c>
      <c r="Q831" s="112"/>
      <c r="R831" s="43"/>
      <c r="S831" s="177">
        <v>1.5</v>
      </c>
      <c r="T831" s="168">
        <f>INVENTARIO[[#This Row],[Costo Unitario (USD)]]+INVENTARIO[[#This Row],[Costo Envío (USD)]]</f>
        <v>13.97</v>
      </c>
      <c r="U831" s="168">
        <f>INVENTARIO[[#This Row],[Costo total]]*1.5</f>
        <v>20.955000000000002</v>
      </c>
      <c r="V831" s="43">
        <v>27</v>
      </c>
      <c r="W831" s="43">
        <f>INVENTARIO[[#This Row],[Precio Final]]-INVENTARIO[[#This Row],[Costo total]]</f>
        <v>13.03</v>
      </c>
      <c r="X831" s="172">
        <f>INVENTARIO[[#This Row],[Ganancia Unitaria]]*INVENTARIO[[#This Row],[Salidas]]</f>
        <v>13.03</v>
      </c>
      <c r="Y831" s="43" t="s">
        <v>2331</v>
      </c>
      <c r="Z831" s="43"/>
    </row>
    <row r="832" spans="1:26" ht="55" customHeight="1" x14ac:dyDescent="0.15">
      <c r="A832" s="42" t="s">
        <v>2276</v>
      </c>
      <c r="B832" s="173"/>
      <c r="C832" s="174" t="s">
        <v>12</v>
      </c>
      <c r="D832" s="78" t="s">
        <v>50</v>
      </c>
      <c r="E832" s="78" t="s">
        <v>2401</v>
      </c>
      <c r="F832" s="78" t="s">
        <v>692</v>
      </c>
      <c r="G832" s="78" t="s">
        <v>164</v>
      </c>
      <c r="H832" s="175">
        <f>INVENTARIO[[#This Row],[Precio Final]]</f>
        <v>30</v>
      </c>
      <c r="I832" s="78">
        <f t="shared" si="58"/>
        <v>21.495000000000001</v>
      </c>
      <c r="J832" s="78">
        <v>1</v>
      </c>
      <c r="K832" s="110">
        <f>SUMIFS(VENTAS[Cantidad],VENTAS[Código del producto Vendido],INVENTARIO[[#This Row],[Code]])</f>
        <v>0</v>
      </c>
      <c r="L832" s="120">
        <f>INVENTARIO[[#This Row],[Entradas]]-INVENTARIO[[#This Row],[Salidas]]</f>
        <v>1</v>
      </c>
      <c r="M832" s="175">
        <f>INVENTARIO[[#This Row],[Precio Final]]*10%</f>
        <v>3</v>
      </c>
      <c r="N832" s="42"/>
      <c r="O832" s="42"/>
      <c r="P832" s="42">
        <v>12.83</v>
      </c>
      <c r="Q832" s="110"/>
      <c r="R832" s="42"/>
      <c r="S832" s="178">
        <v>1.5</v>
      </c>
      <c r="T832" s="42">
        <f>INVENTARIO[[#This Row],[Costo Unitario (USD)]]+INVENTARIO[[#This Row],[Costo Envío (USD)]]</f>
        <v>14.33</v>
      </c>
      <c r="U832" s="42">
        <f>INVENTARIO[[#This Row],[Costo total]]*1.5</f>
        <v>21.495000000000001</v>
      </c>
      <c r="V832" s="42">
        <v>30</v>
      </c>
      <c r="W832" s="42">
        <f>INVENTARIO[[#This Row],[Precio Final]]-INVENTARIO[[#This Row],[Costo total]]</f>
        <v>15.67</v>
      </c>
      <c r="X832" s="176">
        <f>INVENTARIO[[#This Row],[Ganancia Unitaria]]*INVENTARIO[[#This Row],[Salidas]]</f>
        <v>0</v>
      </c>
      <c r="Y832" s="42" t="s">
        <v>2331</v>
      </c>
      <c r="Z832" s="20"/>
    </row>
    <row r="833" spans="1:26" ht="55" customHeight="1" x14ac:dyDescent="0.15">
      <c r="A833" s="43" t="s">
        <v>2277</v>
      </c>
      <c r="B833" s="169"/>
      <c r="C833" s="170" t="s">
        <v>12</v>
      </c>
      <c r="D833" s="83" t="s">
        <v>50</v>
      </c>
      <c r="E833" s="83" t="s">
        <v>2402</v>
      </c>
      <c r="F833" s="83" t="s">
        <v>695</v>
      </c>
      <c r="G833" s="83" t="s">
        <v>164</v>
      </c>
      <c r="H833" s="171">
        <f>INVENTARIO[[#This Row],[Precio Final]]</f>
        <v>30</v>
      </c>
      <c r="I833" s="83">
        <f t="shared" si="58"/>
        <v>21.495000000000001</v>
      </c>
      <c r="J833" s="83">
        <v>1</v>
      </c>
      <c r="K833" s="112">
        <f>SUMIFS(VENTAS[Cantidad],VENTAS[Código del producto Vendido],INVENTARIO[[#This Row],[Code]])</f>
        <v>0</v>
      </c>
      <c r="L833" s="121">
        <f>INVENTARIO[[#This Row],[Entradas]]-INVENTARIO[[#This Row],[Salidas]]</f>
        <v>1</v>
      </c>
      <c r="M833" s="171">
        <f>INVENTARIO[[#This Row],[Precio Final]]*10%</f>
        <v>3</v>
      </c>
      <c r="N833" s="43"/>
      <c r="O833" s="43"/>
      <c r="P833" s="43">
        <v>12.83</v>
      </c>
      <c r="Q833" s="112"/>
      <c r="R833" s="43"/>
      <c r="S833" s="177">
        <v>1.5</v>
      </c>
      <c r="T833" s="168">
        <f>INVENTARIO[[#This Row],[Costo Unitario (USD)]]+INVENTARIO[[#This Row],[Costo Envío (USD)]]</f>
        <v>14.33</v>
      </c>
      <c r="U833" s="168">
        <f>INVENTARIO[[#This Row],[Costo total]]*1.5</f>
        <v>21.495000000000001</v>
      </c>
      <c r="V833" s="43">
        <v>30</v>
      </c>
      <c r="W833" s="43">
        <f>INVENTARIO[[#This Row],[Precio Final]]-INVENTARIO[[#This Row],[Costo total]]</f>
        <v>15.67</v>
      </c>
      <c r="X833" s="172">
        <f>INVENTARIO[[#This Row],[Ganancia Unitaria]]*INVENTARIO[[#This Row],[Salidas]]</f>
        <v>0</v>
      </c>
      <c r="Y833" s="43" t="s">
        <v>2331</v>
      </c>
      <c r="Z833" s="43"/>
    </row>
    <row r="834" spans="1:26" ht="55" customHeight="1" x14ac:dyDescent="0.15">
      <c r="A834" s="42" t="s">
        <v>2278</v>
      </c>
      <c r="B834" s="173"/>
      <c r="C834" s="174" t="s">
        <v>12</v>
      </c>
      <c r="D834" s="78" t="s">
        <v>50</v>
      </c>
      <c r="E834" s="78" t="s">
        <v>2403</v>
      </c>
      <c r="F834" s="78" t="s">
        <v>692</v>
      </c>
      <c r="G834" s="78" t="s">
        <v>164</v>
      </c>
      <c r="H834" s="175">
        <f>INVENTARIO[[#This Row],[Precio Final]]</f>
        <v>25</v>
      </c>
      <c r="I834" s="78">
        <f t="shared" si="58"/>
        <v>16.649999999999999</v>
      </c>
      <c r="J834" s="78">
        <v>1</v>
      </c>
      <c r="K834" s="110">
        <f>SUMIFS(VENTAS[Cantidad],VENTAS[Código del producto Vendido],INVENTARIO[[#This Row],[Code]])</f>
        <v>0</v>
      </c>
      <c r="L834" s="120">
        <f>INVENTARIO[[#This Row],[Entradas]]-INVENTARIO[[#This Row],[Salidas]]</f>
        <v>1</v>
      </c>
      <c r="M834" s="175">
        <f>INVENTARIO[[#This Row],[Precio Final]]*10%</f>
        <v>2.5</v>
      </c>
      <c r="N834" s="42"/>
      <c r="O834" s="42"/>
      <c r="P834" s="42">
        <v>9.6</v>
      </c>
      <c r="Q834" s="110"/>
      <c r="R834" s="42"/>
      <c r="S834" s="178">
        <v>1.5</v>
      </c>
      <c r="T834" s="42">
        <f>INVENTARIO[[#This Row],[Costo Unitario (USD)]]+INVENTARIO[[#This Row],[Costo Envío (USD)]]</f>
        <v>11.1</v>
      </c>
      <c r="U834" s="42">
        <f>INVENTARIO[[#This Row],[Costo total]]*1.5</f>
        <v>16.649999999999999</v>
      </c>
      <c r="V834" s="42">
        <v>25</v>
      </c>
      <c r="W834" s="42">
        <f>INVENTARIO[[#This Row],[Precio Final]]-INVENTARIO[[#This Row],[Costo total]]</f>
        <v>13.9</v>
      </c>
      <c r="X834" s="176">
        <f>INVENTARIO[[#This Row],[Ganancia Unitaria]]*INVENTARIO[[#This Row],[Salidas]]</f>
        <v>0</v>
      </c>
      <c r="Y834" s="42" t="s">
        <v>2331</v>
      </c>
      <c r="Z834" s="20"/>
    </row>
    <row r="835" spans="1:26" ht="55" customHeight="1" x14ac:dyDescent="0.15">
      <c r="A835" s="43" t="s">
        <v>2279</v>
      </c>
      <c r="B835" s="169"/>
      <c r="C835" s="170" t="s">
        <v>12</v>
      </c>
      <c r="D835" s="83" t="s">
        <v>50</v>
      </c>
      <c r="E835" s="83" t="s">
        <v>2403</v>
      </c>
      <c r="F835" s="83" t="s">
        <v>698</v>
      </c>
      <c r="G835" s="83" t="s">
        <v>164</v>
      </c>
      <c r="H835" s="171">
        <f>INVENTARIO[[#This Row],[Precio Final]]</f>
        <v>25</v>
      </c>
      <c r="I835" s="83">
        <f t="shared" si="58"/>
        <v>16.649999999999999</v>
      </c>
      <c r="J835" s="83">
        <v>1</v>
      </c>
      <c r="K835" s="112">
        <f>SUMIFS(VENTAS[Cantidad],VENTAS[Código del producto Vendido],INVENTARIO[[#This Row],[Code]])</f>
        <v>0</v>
      </c>
      <c r="L835" s="121">
        <f>INVENTARIO[[#This Row],[Entradas]]-INVENTARIO[[#This Row],[Salidas]]</f>
        <v>1</v>
      </c>
      <c r="M835" s="171">
        <f>INVENTARIO[[#This Row],[Precio Final]]*10%</f>
        <v>2.5</v>
      </c>
      <c r="N835" s="43"/>
      <c r="O835" s="43"/>
      <c r="P835" s="43">
        <v>9.6</v>
      </c>
      <c r="Q835" s="112"/>
      <c r="R835" s="43"/>
      <c r="S835" s="177">
        <v>1.5</v>
      </c>
      <c r="T835" s="168">
        <f>INVENTARIO[[#This Row],[Costo Unitario (USD)]]+INVENTARIO[[#This Row],[Costo Envío (USD)]]</f>
        <v>11.1</v>
      </c>
      <c r="U835" s="168">
        <f>INVENTARIO[[#This Row],[Costo total]]*1.5</f>
        <v>16.649999999999999</v>
      </c>
      <c r="V835" s="43">
        <v>25</v>
      </c>
      <c r="W835" s="43">
        <f>INVENTARIO[[#This Row],[Precio Final]]-INVENTARIO[[#This Row],[Costo total]]</f>
        <v>13.9</v>
      </c>
      <c r="X835" s="172">
        <f>INVENTARIO[[#This Row],[Ganancia Unitaria]]*INVENTARIO[[#This Row],[Salidas]]</f>
        <v>0</v>
      </c>
      <c r="Y835" s="43" t="s">
        <v>2331</v>
      </c>
      <c r="Z835" s="43"/>
    </row>
    <row r="836" spans="1:26" ht="55" customHeight="1" x14ac:dyDescent="0.15">
      <c r="A836" s="42" t="s">
        <v>2280</v>
      </c>
      <c r="B836" s="173"/>
      <c r="C836" s="174" t="s">
        <v>12</v>
      </c>
      <c r="D836" s="78" t="s">
        <v>50</v>
      </c>
      <c r="E836" s="78" t="s">
        <v>2403</v>
      </c>
      <c r="F836" s="78" t="s">
        <v>697</v>
      </c>
      <c r="G836" s="78" t="s">
        <v>164</v>
      </c>
      <c r="H836" s="175">
        <f>INVENTARIO[[#This Row],[Precio Final]]</f>
        <v>25</v>
      </c>
      <c r="I836" s="78">
        <f t="shared" si="58"/>
        <v>16.649999999999999</v>
      </c>
      <c r="J836" s="78">
        <v>1</v>
      </c>
      <c r="K836" s="110">
        <f>SUMIFS(VENTAS[Cantidad],VENTAS[Código del producto Vendido],INVENTARIO[[#This Row],[Code]])</f>
        <v>0</v>
      </c>
      <c r="L836" s="120">
        <f>INVENTARIO[[#This Row],[Entradas]]-INVENTARIO[[#This Row],[Salidas]]</f>
        <v>1</v>
      </c>
      <c r="M836" s="175">
        <f>INVENTARIO[[#This Row],[Precio Final]]*10%</f>
        <v>2.5</v>
      </c>
      <c r="N836" s="42"/>
      <c r="O836" s="42"/>
      <c r="P836" s="42">
        <v>9.6</v>
      </c>
      <c r="Q836" s="110"/>
      <c r="R836" s="42"/>
      <c r="S836" s="178">
        <v>1.5</v>
      </c>
      <c r="T836" s="42">
        <f>INVENTARIO[[#This Row],[Costo Unitario (USD)]]+INVENTARIO[[#This Row],[Costo Envío (USD)]]</f>
        <v>11.1</v>
      </c>
      <c r="U836" s="42">
        <f>INVENTARIO[[#This Row],[Costo total]]*1.5</f>
        <v>16.649999999999999</v>
      </c>
      <c r="V836" s="42">
        <v>25</v>
      </c>
      <c r="W836" s="42">
        <f>INVENTARIO[[#This Row],[Precio Final]]-INVENTARIO[[#This Row],[Costo total]]</f>
        <v>13.9</v>
      </c>
      <c r="X836" s="176">
        <f>INVENTARIO[[#This Row],[Ganancia Unitaria]]*INVENTARIO[[#This Row],[Salidas]]</f>
        <v>0</v>
      </c>
      <c r="Y836" s="42" t="s">
        <v>2331</v>
      </c>
      <c r="Z836" s="20"/>
    </row>
    <row r="837" spans="1:26" ht="55" customHeight="1" x14ac:dyDescent="0.15">
      <c r="A837" s="43" t="s">
        <v>2281</v>
      </c>
      <c r="B837" s="169"/>
      <c r="C837" s="170" t="s">
        <v>12</v>
      </c>
      <c r="D837" s="83" t="s">
        <v>50</v>
      </c>
      <c r="E837" s="83" t="s">
        <v>2404</v>
      </c>
      <c r="F837" s="83" t="s">
        <v>695</v>
      </c>
      <c r="G837" s="83" t="s">
        <v>164</v>
      </c>
      <c r="H837" s="171">
        <f>INVENTARIO[[#This Row],[Precio Final]]</f>
        <v>25</v>
      </c>
      <c r="I837" s="83">
        <f t="shared" si="58"/>
        <v>16.649999999999999</v>
      </c>
      <c r="J837" s="83">
        <v>1</v>
      </c>
      <c r="K837" s="112">
        <f>SUMIFS(VENTAS[Cantidad],VENTAS[Código del producto Vendido],INVENTARIO[[#This Row],[Code]])</f>
        <v>0</v>
      </c>
      <c r="L837" s="121">
        <f>INVENTARIO[[#This Row],[Entradas]]-INVENTARIO[[#This Row],[Salidas]]</f>
        <v>1</v>
      </c>
      <c r="M837" s="171">
        <f>INVENTARIO[[#This Row],[Precio Final]]*10%</f>
        <v>2.5</v>
      </c>
      <c r="N837" s="43"/>
      <c r="O837" s="43"/>
      <c r="P837" s="43">
        <v>9.6</v>
      </c>
      <c r="Q837" s="112"/>
      <c r="R837" s="43"/>
      <c r="S837" s="177">
        <v>1.5</v>
      </c>
      <c r="T837" s="168">
        <f>INVENTARIO[[#This Row],[Costo Unitario (USD)]]+INVENTARIO[[#This Row],[Costo Envío (USD)]]</f>
        <v>11.1</v>
      </c>
      <c r="U837" s="168">
        <f>INVENTARIO[[#This Row],[Costo total]]*1.5</f>
        <v>16.649999999999999</v>
      </c>
      <c r="V837" s="43">
        <v>25</v>
      </c>
      <c r="W837" s="43">
        <f>INVENTARIO[[#This Row],[Precio Final]]-INVENTARIO[[#This Row],[Costo total]]</f>
        <v>13.9</v>
      </c>
      <c r="X837" s="172">
        <f>INVENTARIO[[#This Row],[Ganancia Unitaria]]*INVENTARIO[[#This Row],[Salidas]]</f>
        <v>0</v>
      </c>
      <c r="Y837" s="43" t="s">
        <v>2331</v>
      </c>
      <c r="Z837" s="43"/>
    </row>
    <row r="838" spans="1:26" ht="55" customHeight="1" x14ac:dyDescent="0.15">
      <c r="A838" s="42" t="s">
        <v>2282</v>
      </c>
      <c r="B838" s="173"/>
      <c r="C838" s="174" t="s">
        <v>12</v>
      </c>
      <c r="D838" s="78" t="s">
        <v>52</v>
      </c>
      <c r="E838" s="78" t="s">
        <v>2338</v>
      </c>
      <c r="F838" s="78" t="s">
        <v>698</v>
      </c>
      <c r="G838" s="78" t="s">
        <v>164</v>
      </c>
      <c r="H838" s="175">
        <f>INVENTARIO[[#This Row],[Precio Final]]</f>
        <v>12</v>
      </c>
      <c r="I838" s="78">
        <f t="shared" si="58"/>
        <v>8.5500000000000007</v>
      </c>
      <c r="J838" s="78">
        <v>1</v>
      </c>
      <c r="K838" s="110">
        <f>SUMIFS(VENTAS[Cantidad],VENTAS[Código del producto Vendido],INVENTARIO[[#This Row],[Code]])</f>
        <v>1</v>
      </c>
      <c r="L838" s="120">
        <f>INVENTARIO[[#This Row],[Entradas]]-INVENTARIO[[#This Row],[Salidas]]</f>
        <v>0</v>
      </c>
      <c r="M838" s="175">
        <f>INVENTARIO[[#This Row],[Precio Final]]*10%</f>
        <v>1.2000000000000002</v>
      </c>
      <c r="N838" s="42"/>
      <c r="O838" s="42"/>
      <c r="P838" s="42">
        <v>4.2</v>
      </c>
      <c r="Q838" s="110"/>
      <c r="R838" s="42"/>
      <c r="S838" s="178">
        <v>1.5</v>
      </c>
      <c r="T838" s="42">
        <f>INVENTARIO[[#This Row],[Costo Unitario (USD)]]+INVENTARIO[[#This Row],[Costo Envío (USD)]]</f>
        <v>5.7</v>
      </c>
      <c r="U838" s="42">
        <f>INVENTARIO[[#This Row],[Costo total]]*1.5</f>
        <v>8.5500000000000007</v>
      </c>
      <c r="V838" s="42">
        <v>12</v>
      </c>
      <c r="W838" s="42">
        <f>INVENTARIO[[#This Row],[Precio Final]]-INVENTARIO[[#This Row],[Costo total]]</f>
        <v>6.3</v>
      </c>
      <c r="X838" s="176">
        <f>INVENTARIO[[#This Row],[Ganancia Unitaria]]*INVENTARIO[[#This Row],[Salidas]]</f>
        <v>6.3</v>
      </c>
      <c r="Y838" s="42" t="s">
        <v>2331</v>
      </c>
      <c r="Z838" s="20"/>
    </row>
    <row r="839" spans="1:26" ht="55" customHeight="1" x14ac:dyDescent="0.15">
      <c r="A839" s="43" t="s">
        <v>2283</v>
      </c>
      <c r="B839" s="169"/>
      <c r="C839" s="170" t="s">
        <v>12</v>
      </c>
      <c r="D839" s="83" t="s">
        <v>52</v>
      </c>
      <c r="E839" s="83" t="s">
        <v>2338</v>
      </c>
      <c r="F839" s="83" t="s">
        <v>695</v>
      </c>
      <c r="G839" s="83" t="s">
        <v>164</v>
      </c>
      <c r="H839" s="171">
        <f>INVENTARIO[[#This Row],[Precio Final]]</f>
        <v>12</v>
      </c>
      <c r="I839" s="83">
        <f t="shared" si="58"/>
        <v>8.5500000000000007</v>
      </c>
      <c r="J839" s="83">
        <v>1</v>
      </c>
      <c r="K839" s="112">
        <f>SUMIFS(VENTAS[Cantidad],VENTAS[Código del producto Vendido],INVENTARIO[[#This Row],[Code]])</f>
        <v>1</v>
      </c>
      <c r="L839" s="121">
        <f>INVENTARIO[[#This Row],[Entradas]]-INVENTARIO[[#This Row],[Salidas]]</f>
        <v>0</v>
      </c>
      <c r="M839" s="171">
        <f>INVENTARIO[[#This Row],[Precio Final]]*10%</f>
        <v>1.2000000000000002</v>
      </c>
      <c r="N839" s="43"/>
      <c r="O839" s="43"/>
      <c r="P839" s="43">
        <v>4.2</v>
      </c>
      <c r="Q839" s="112"/>
      <c r="R839" s="43"/>
      <c r="S839" s="177">
        <v>1.5</v>
      </c>
      <c r="T839" s="168">
        <f>INVENTARIO[[#This Row],[Costo Unitario (USD)]]+INVENTARIO[[#This Row],[Costo Envío (USD)]]</f>
        <v>5.7</v>
      </c>
      <c r="U839" s="168">
        <f>INVENTARIO[[#This Row],[Costo total]]*1.5</f>
        <v>8.5500000000000007</v>
      </c>
      <c r="V839" s="43">
        <v>12</v>
      </c>
      <c r="W839" s="43">
        <f>INVENTARIO[[#This Row],[Precio Final]]-INVENTARIO[[#This Row],[Costo total]]</f>
        <v>6.3</v>
      </c>
      <c r="X839" s="172">
        <f>INVENTARIO[[#This Row],[Ganancia Unitaria]]*INVENTARIO[[#This Row],[Salidas]]</f>
        <v>6.3</v>
      </c>
      <c r="Y839" s="43" t="s">
        <v>2331</v>
      </c>
      <c r="Z839" s="43"/>
    </row>
    <row r="840" spans="1:26" ht="55" customHeight="1" x14ac:dyDescent="0.15">
      <c r="A840" s="42" t="s">
        <v>2284</v>
      </c>
      <c r="B840" s="173"/>
      <c r="C840" s="174" t="s">
        <v>12</v>
      </c>
      <c r="D840" s="78" t="s">
        <v>52</v>
      </c>
      <c r="E840" s="78" t="s">
        <v>2339</v>
      </c>
      <c r="F840" s="78" t="s">
        <v>697</v>
      </c>
      <c r="G840" s="78" t="s">
        <v>164</v>
      </c>
      <c r="H840" s="175">
        <f>INVENTARIO[[#This Row],[Precio Final]]</f>
        <v>16</v>
      </c>
      <c r="I840" s="78">
        <f t="shared" si="58"/>
        <v>12.99</v>
      </c>
      <c r="J840" s="78">
        <v>1</v>
      </c>
      <c r="K840" s="110">
        <f>SUMIFS(VENTAS[Cantidad],VENTAS[Código del producto Vendido],INVENTARIO[[#This Row],[Code]])</f>
        <v>0</v>
      </c>
      <c r="L840" s="120">
        <f>INVENTARIO[[#This Row],[Entradas]]-INVENTARIO[[#This Row],[Salidas]]</f>
        <v>1</v>
      </c>
      <c r="M840" s="175">
        <f>INVENTARIO[[#This Row],[Precio Final]]*10%</f>
        <v>1.6</v>
      </c>
      <c r="N840" s="42"/>
      <c r="O840" s="42"/>
      <c r="P840" s="42">
        <v>7.16</v>
      </c>
      <c r="Q840" s="110"/>
      <c r="R840" s="42"/>
      <c r="S840" s="178">
        <v>1.5</v>
      </c>
      <c r="T840" s="42">
        <f>INVENTARIO[[#This Row],[Costo Unitario (USD)]]+INVENTARIO[[#This Row],[Costo Envío (USD)]]</f>
        <v>8.66</v>
      </c>
      <c r="U840" s="42">
        <f>INVENTARIO[[#This Row],[Costo total]]*1.5</f>
        <v>12.99</v>
      </c>
      <c r="V840" s="42">
        <v>16</v>
      </c>
      <c r="W840" s="42">
        <f>INVENTARIO[[#This Row],[Precio Final]]-INVENTARIO[[#This Row],[Costo total]]</f>
        <v>7.34</v>
      </c>
      <c r="X840" s="176">
        <f>INVENTARIO[[#This Row],[Ganancia Unitaria]]*INVENTARIO[[#This Row],[Salidas]]</f>
        <v>0</v>
      </c>
      <c r="Y840" s="42" t="s">
        <v>2331</v>
      </c>
      <c r="Z840" s="20"/>
    </row>
    <row r="841" spans="1:26" ht="55" customHeight="1" x14ac:dyDescent="0.15">
      <c r="A841" s="43" t="s">
        <v>2285</v>
      </c>
      <c r="B841" s="169"/>
      <c r="C841" s="170" t="s">
        <v>12</v>
      </c>
      <c r="D841" s="83" t="s">
        <v>52</v>
      </c>
      <c r="E841" s="83" t="s">
        <v>2340</v>
      </c>
      <c r="F841" s="83" t="s">
        <v>695</v>
      </c>
      <c r="G841" s="83" t="s">
        <v>164</v>
      </c>
      <c r="H841" s="171">
        <f>INVENTARIO[[#This Row],[Precio Final]]</f>
        <v>16</v>
      </c>
      <c r="I841" s="83">
        <f t="shared" si="58"/>
        <v>12.99</v>
      </c>
      <c r="J841" s="83">
        <v>1</v>
      </c>
      <c r="K841" s="112">
        <f>SUMIFS(VENTAS[Cantidad],VENTAS[Código del producto Vendido],INVENTARIO[[#This Row],[Code]])</f>
        <v>0</v>
      </c>
      <c r="L841" s="121">
        <f>INVENTARIO[[#This Row],[Entradas]]-INVENTARIO[[#This Row],[Salidas]]</f>
        <v>1</v>
      </c>
      <c r="M841" s="171">
        <f>INVENTARIO[[#This Row],[Precio Final]]*10%</f>
        <v>1.6</v>
      </c>
      <c r="N841" s="43"/>
      <c r="O841" s="43"/>
      <c r="P841" s="43">
        <v>7.16</v>
      </c>
      <c r="Q841" s="112"/>
      <c r="R841" s="43"/>
      <c r="S841" s="177">
        <v>1.5</v>
      </c>
      <c r="T841" s="168">
        <f>INVENTARIO[[#This Row],[Costo Unitario (USD)]]+INVENTARIO[[#This Row],[Costo Envío (USD)]]</f>
        <v>8.66</v>
      </c>
      <c r="U841" s="168">
        <f>INVENTARIO[[#This Row],[Costo total]]*1.5</f>
        <v>12.99</v>
      </c>
      <c r="V841" s="43">
        <v>16</v>
      </c>
      <c r="W841" s="43">
        <f>INVENTARIO[[#This Row],[Precio Final]]-INVENTARIO[[#This Row],[Costo total]]</f>
        <v>7.34</v>
      </c>
      <c r="X841" s="172">
        <f>INVENTARIO[[#This Row],[Ganancia Unitaria]]*INVENTARIO[[#This Row],[Salidas]]</f>
        <v>0</v>
      </c>
      <c r="Y841" s="43" t="s">
        <v>2331</v>
      </c>
      <c r="Z841" s="43"/>
    </row>
    <row r="842" spans="1:26" ht="55" customHeight="1" x14ac:dyDescent="0.15">
      <c r="A842" s="42" t="s">
        <v>2286</v>
      </c>
      <c r="B842" s="173"/>
      <c r="C842" s="174" t="s">
        <v>12</v>
      </c>
      <c r="D842" s="78" t="s">
        <v>1209</v>
      </c>
      <c r="E842" s="78" t="s">
        <v>2341</v>
      </c>
      <c r="F842" s="78" t="s">
        <v>697</v>
      </c>
      <c r="G842" s="78" t="s">
        <v>164</v>
      </c>
      <c r="H842" s="175">
        <f>INVENTARIO[[#This Row],[Precio Final]]</f>
        <v>30</v>
      </c>
      <c r="I842" s="78">
        <f t="shared" si="58"/>
        <v>26.805</v>
      </c>
      <c r="J842" s="78">
        <v>1</v>
      </c>
      <c r="K842" s="110">
        <f>SUMIFS(VENTAS[Cantidad],VENTAS[Código del producto Vendido],INVENTARIO[[#This Row],[Code]])</f>
        <v>0</v>
      </c>
      <c r="L842" s="120">
        <f>INVENTARIO[[#This Row],[Entradas]]-INVENTARIO[[#This Row],[Salidas]]</f>
        <v>1</v>
      </c>
      <c r="M842" s="175">
        <f>INVENTARIO[[#This Row],[Precio Final]]*10%</f>
        <v>3</v>
      </c>
      <c r="N842" s="42"/>
      <c r="O842" s="42"/>
      <c r="P842" s="42">
        <v>16.37</v>
      </c>
      <c r="Q842" s="110"/>
      <c r="R842" s="42"/>
      <c r="S842" s="178">
        <v>1.5</v>
      </c>
      <c r="T842" s="42">
        <f>INVENTARIO[[#This Row],[Costo Unitario (USD)]]+INVENTARIO[[#This Row],[Costo Envío (USD)]]</f>
        <v>17.87</v>
      </c>
      <c r="U842" s="42">
        <f>INVENTARIO[[#This Row],[Costo total]]*1.5</f>
        <v>26.805</v>
      </c>
      <c r="V842" s="42">
        <v>30</v>
      </c>
      <c r="W842" s="42">
        <f>INVENTARIO[[#This Row],[Precio Final]]-INVENTARIO[[#This Row],[Costo total]]</f>
        <v>12.129999999999999</v>
      </c>
      <c r="X842" s="176">
        <f>INVENTARIO[[#This Row],[Ganancia Unitaria]]*INVENTARIO[[#This Row],[Salidas]]</f>
        <v>0</v>
      </c>
      <c r="Y842" s="42" t="s">
        <v>2331</v>
      </c>
      <c r="Z842" s="20"/>
    </row>
    <row r="843" spans="1:26" ht="55" customHeight="1" x14ac:dyDescent="0.15">
      <c r="A843" s="43" t="s">
        <v>2287</v>
      </c>
      <c r="B843" s="169"/>
      <c r="C843" s="170" t="s">
        <v>12</v>
      </c>
      <c r="D843" s="83" t="s">
        <v>1209</v>
      </c>
      <c r="E843" s="83" t="s">
        <v>2341</v>
      </c>
      <c r="F843" s="83" t="s">
        <v>695</v>
      </c>
      <c r="G843" s="83" t="s">
        <v>164</v>
      </c>
      <c r="H843" s="171">
        <f>INVENTARIO[[#This Row],[Precio Final]]</f>
        <v>30</v>
      </c>
      <c r="I843" s="83">
        <f t="shared" si="58"/>
        <v>26.805</v>
      </c>
      <c r="J843" s="83">
        <v>1</v>
      </c>
      <c r="K843" s="112">
        <f>SUMIFS(VENTAS[Cantidad],VENTAS[Código del producto Vendido],INVENTARIO[[#This Row],[Code]])</f>
        <v>0</v>
      </c>
      <c r="L843" s="121">
        <f>INVENTARIO[[#This Row],[Entradas]]-INVENTARIO[[#This Row],[Salidas]]</f>
        <v>1</v>
      </c>
      <c r="M843" s="171">
        <f>INVENTARIO[[#This Row],[Precio Final]]*10%</f>
        <v>3</v>
      </c>
      <c r="N843" s="43"/>
      <c r="O843" s="43"/>
      <c r="P843" s="43">
        <v>16.37</v>
      </c>
      <c r="Q843" s="112"/>
      <c r="R843" s="43"/>
      <c r="S843" s="177">
        <v>1.5</v>
      </c>
      <c r="T843" s="168">
        <f>INVENTARIO[[#This Row],[Costo Unitario (USD)]]+INVENTARIO[[#This Row],[Costo Envío (USD)]]</f>
        <v>17.87</v>
      </c>
      <c r="U843" s="168">
        <f>INVENTARIO[[#This Row],[Costo total]]*1.5</f>
        <v>26.805</v>
      </c>
      <c r="V843" s="43">
        <v>30</v>
      </c>
      <c r="W843" s="43">
        <f>INVENTARIO[[#This Row],[Precio Final]]-INVENTARIO[[#This Row],[Costo total]]</f>
        <v>12.129999999999999</v>
      </c>
      <c r="X843" s="172">
        <f>INVENTARIO[[#This Row],[Ganancia Unitaria]]*INVENTARIO[[#This Row],[Salidas]]</f>
        <v>0</v>
      </c>
      <c r="Y843" s="43" t="s">
        <v>2331</v>
      </c>
      <c r="Z843" s="43"/>
    </row>
    <row r="844" spans="1:26" ht="55" customHeight="1" x14ac:dyDescent="0.15">
      <c r="A844" s="42" t="s">
        <v>2288</v>
      </c>
      <c r="B844" s="173"/>
      <c r="C844" s="174" t="s">
        <v>12</v>
      </c>
      <c r="D844" s="78" t="s">
        <v>50</v>
      </c>
      <c r="E844" s="78" t="s">
        <v>2405</v>
      </c>
      <c r="F844" s="78" t="s">
        <v>2455</v>
      </c>
      <c r="G844" s="78" t="s">
        <v>2333</v>
      </c>
      <c r="H844" s="175">
        <f>INVENTARIO[[#This Row],[Precio Final]]</f>
        <v>20</v>
      </c>
      <c r="I844" s="78">
        <f t="shared" si="58"/>
        <v>17.34</v>
      </c>
      <c r="J844" s="78">
        <v>1</v>
      </c>
      <c r="K844" s="110">
        <f>SUMIFS(VENTAS[Cantidad],VENTAS[Código del producto Vendido],INVENTARIO[[#This Row],[Code]])</f>
        <v>0</v>
      </c>
      <c r="L844" s="120">
        <f>INVENTARIO[[#This Row],[Entradas]]-INVENTARIO[[#This Row],[Salidas]]</f>
        <v>1</v>
      </c>
      <c r="M844" s="175">
        <f>INVENTARIO[[#This Row],[Precio Final]]*10%</f>
        <v>2</v>
      </c>
      <c r="N844" s="42"/>
      <c r="O844" s="42"/>
      <c r="P844" s="42">
        <v>10.06</v>
      </c>
      <c r="Q844" s="110"/>
      <c r="R844" s="42"/>
      <c r="S844" s="178">
        <v>1.5</v>
      </c>
      <c r="T844" s="42">
        <f>INVENTARIO[[#This Row],[Costo Unitario (USD)]]+INVENTARIO[[#This Row],[Costo Envío (USD)]]</f>
        <v>11.56</v>
      </c>
      <c r="U844" s="42">
        <f>INVENTARIO[[#This Row],[Costo total]]*1.5</f>
        <v>17.34</v>
      </c>
      <c r="V844" s="42">
        <v>20</v>
      </c>
      <c r="W844" s="42">
        <f>INVENTARIO[[#This Row],[Precio Final]]-INVENTARIO[[#This Row],[Costo total]]</f>
        <v>8.44</v>
      </c>
      <c r="X844" s="176">
        <f>INVENTARIO[[#This Row],[Ganancia Unitaria]]*INVENTARIO[[#This Row],[Salidas]]</f>
        <v>0</v>
      </c>
      <c r="Y844" s="42" t="s">
        <v>2331</v>
      </c>
      <c r="Z844" s="20"/>
    </row>
    <row r="845" spans="1:26" ht="55" customHeight="1" x14ac:dyDescent="0.15">
      <c r="A845" s="43" t="s">
        <v>2289</v>
      </c>
      <c r="B845" s="169"/>
      <c r="C845" s="170" t="s">
        <v>12</v>
      </c>
      <c r="D845" s="83" t="s">
        <v>50</v>
      </c>
      <c r="E845" s="83" t="s">
        <v>2405</v>
      </c>
      <c r="F845" s="83" t="s">
        <v>2461</v>
      </c>
      <c r="G845" s="83" t="s">
        <v>2333</v>
      </c>
      <c r="H845" s="171">
        <f>INVENTARIO[[#This Row],[Precio Final]]</f>
        <v>20</v>
      </c>
      <c r="I845" s="83">
        <f t="shared" si="58"/>
        <v>17.34</v>
      </c>
      <c r="J845" s="83">
        <v>1</v>
      </c>
      <c r="K845" s="112">
        <f>SUMIFS(VENTAS[Cantidad],VENTAS[Código del producto Vendido],INVENTARIO[[#This Row],[Code]])</f>
        <v>0</v>
      </c>
      <c r="L845" s="121">
        <f>INVENTARIO[[#This Row],[Entradas]]-INVENTARIO[[#This Row],[Salidas]]</f>
        <v>1</v>
      </c>
      <c r="M845" s="171">
        <f>INVENTARIO[[#This Row],[Precio Final]]*10%</f>
        <v>2</v>
      </c>
      <c r="N845" s="43"/>
      <c r="O845" s="43"/>
      <c r="P845" s="43">
        <v>10.06</v>
      </c>
      <c r="Q845" s="112"/>
      <c r="R845" s="43"/>
      <c r="S845" s="177">
        <v>1.5</v>
      </c>
      <c r="T845" s="168">
        <f>INVENTARIO[[#This Row],[Costo Unitario (USD)]]+INVENTARIO[[#This Row],[Costo Envío (USD)]]</f>
        <v>11.56</v>
      </c>
      <c r="U845" s="168">
        <f>INVENTARIO[[#This Row],[Costo total]]*1.5</f>
        <v>17.34</v>
      </c>
      <c r="V845" s="43">
        <v>20</v>
      </c>
      <c r="W845" s="43">
        <f>INVENTARIO[[#This Row],[Precio Final]]-INVENTARIO[[#This Row],[Costo total]]</f>
        <v>8.44</v>
      </c>
      <c r="X845" s="172">
        <f>INVENTARIO[[#This Row],[Ganancia Unitaria]]*INVENTARIO[[#This Row],[Salidas]]</f>
        <v>0</v>
      </c>
      <c r="Y845" s="43" t="s">
        <v>2331</v>
      </c>
      <c r="Z845" s="43"/>
    </row>
    <row r="846" spans="1:26" ht="55" customHeight="1" x14ac:dyDescent="0.15">
      <c r="A846" s="42" t="s">
        <v>2290</v>
      </c>
      <c r="B846" s="173"/>
      <c r="C846" s="174" t="s">
        <v>12</v>
      </c>
      <c r="D846" s="78" t="s">
        <v>50</v>
      </c>
      <c r="E846" s="78" t="s">
        <v>2406</v>
      </c>
      <c r="F846" s="78" t="s">
        <v>695</v>
      </c>
      <c r="G846" s="78" t="s">
        <v>2333</v>
      </c>
      <c r="H846" s="175">
        <f>INVENTARIO[[#This Row],[Precio Final]]</f>
        <v>28</v>
      </c>
      <c r="I846" s="78">
        <f t="shared" si="58"/>
        <v>22.575000000000003</v>
      </c>
      <c r="J846" s="78">
        <v>1</v>
      </c>
      <c r="K846" s="110">
        <f>SUMIFS(VENTAS[Cantidad],VENTAS[Código del producto Vendido],INVENTARIO[[#This Row],[Code]])</f>
        <v>1</v>
      </c>
      <c r="L846" s="120">
        <f>INVENTARIO[[#This Row],[Entradas]]-INVENTARIO[[#This Row],[Salidas]]</f>
        <v>0</v>
      </c>
      <c r="M846" s="175">
        <f>INVENTARIO[[#This Row],[Precio Final]]*10%</f>
        <v>2.8000000000000003</v>
      </c>
      <c r="N846" s="42"/>
      <c r="O846" s="42"/>
      <c r="P846" s="42">
        <v>13.55</v>
      </c>
      <c r="Q846" s="110"/>
      <c r="R846" s="42"/>
      <c r="S846" s="178">
        <v>1.5</v>
      </c>
      <c r="T846" s="42">
        <f>INVENTARIO[[#This Row],[Costo Unitario (USD)]]+INVENTARIO[[#This Row],[Costo Envío (USD)]]</f>
        <v>15.05</v>
      </c>
      <c r="U846" s="42">
        <f>INVENTARIO[[#This Row],[Costo total]]*1.5</f>
        <v>22.575000000000003</v>
      </c>
      <c r="V846" s="42">
        <v>28</v>
      </c>
      <c r="W846" s="42">
        <f>INVENTARIO[[#This Row],[Precio Final]]-INVENTARIO[[#This Row],[Costo total]]</f>
        <v>12.95</v>
      </c>
      <c r="X846" s="176">
        <f>INVENTARIO[[#This Row],[Ganancia Unitaria]]*INVENTARIO[[#This Row],[Salidas]]</f>
        <v>12.95</v>
      </c>
      <c r="Y846" s="42" t="s">
        <v>2331</v>
      </c>
      <c r="Z846" s="20"/>
    </row>
    <row r="847" spans="1:26" ht="55" customHeight="1" x14ac:dyDescent="0.15">
      <c r="A847" s="43" t="s">
        <v>2291</v>
      </c>
      <c r="B847" s="169"/>
      <c r="C847" s="170" t="s">
        <v>12</v>
      </c>
      <c r="D847" s="83" t="s">
        <v>50</v>
      </c>
      <c r="E847" s="83" t="s">
        <v>2406</v>
      </c>
      <c r="F847" s="83" t="s">
        <v>692</v>
      </c>
      <c r="G847" s="83" t="s">
        <v>2333</v>
      </c>
      <c r="H847" s="171">
        <f>INVENTARIO[[#This Row],[Precio Final]]</f>
        <v>28</v>
      </c>
      <c r="I847" s="83">
        <f t="shared" si="58"/>
        <v>22.575000000000003</v>
      </c>
      <c r="J847" s="83">
        <v>1</v>
      </c>
      <c r="K847" s="112">
        <f>SUMIFS(VENTAS[Cantidad],VENTAS[Código del producto Vendido],INVENTARIO[[#This Row],[Code]])</f>
        <v>0</v>
      </c>
      <c r="L847" s="121">
        <f>INVENTARIO[[#This Row],[Entradas]]-INVENTARIO[[#This Row],[Salidas]]</f>
        <v>1</v>
      </c>
      <c r="M847" s="171">
        <f>INVENTARIO[[#This Row],[Precio Final]]*10%</f>
        <v>2.8000000000000003</v>
      </c>
      <c r="N847" s="43"/>
      <c r="O847" s="43"/>
      <c r="P847" s="43">
        <v>13.55</v>
      </c>
      <c r="Q847" s="112"/>
      <c r="R847" s="43"/>
      <c r="S847" s="177">
        <v>1.5</v>
      </c>
      <c r="T847" s="168">
        <f>INVENTARIO[[#This Row],[Costo Unitario (USD)]]+INVENTARIO[[#This Row],[Costo Envío (USD)]]</f>
        <v>15.05</v>
      </c>
      <c r="U847" s="168">
        <f>INVENTARIO[[#This Row],[Costo total]]*1.5</f>
        <v>22.575000000000003</v>
      </c>
      <c r="V847" s="43">
        <v>28</v>
      </c>
      <c r="W847" s="43">
        <f>INVENTARIO[[#This Row],[Precio Final]]-INVENTARIO[[#This Row],[Costo total]]</f>
        <v>12.95</v>
      </c>
      <c r="X847" s="172">
        <f>INVENTARIO[[#This Row],[Ganancia Unitaria]]*INVENTARIO[[#This Row],[Salidas]]</f>
        <v>0</v>
      </c>
      <c r="Y847" s="43" t="s">
        <v>2331</v>
      </c>
      <c r="Z847" s="43"/>
    </row>
    <row r="848" spans="1:26" ht="55" customHeight="1" x14ac:dyDescent="0.15">
      <c r="A848" s="42" t="s">
        <v>2292</v>
      </c>
      <c r="B848" s="173"/>
      <c r="C848" s="174" t="s">
        <v>12</v>
      </c>
      <c r="D848" s="78" t="s">
        <v>50</v>
      </c>
      <c r="E848" s="78" t="s">
        <v>2342</v>
      </c>
      <c r="F848" s="78" t="s">
        <v>695</v>
      </c>
      <c r="G848" s="78" t="s">
        <v>2333</v>
      </c>
      <c r="H848" s="175">
        <f>INVENTARIO[[#This Row],[Precio Final]]</f>
        <v>20</v>
      </c>
      <c r="I848" s="78">
        <f t="shared" si="58"/>
        <v>17.34</v>
      </c>
      <c r="J848" s="78">
        <v>1</v>
      </c>
      <c r="K848" s="110">
        <f>SUMIFS(VENTAS[Cantidad],VENTAS[Código del producto Vendido],INVENTARIO[[#This Row],[Code]])</f>
        <v>0</v>
      </c>
      <c r="L848" s="120">
        <f>INVENTARIO[[#This Row],[Entradas]]-INVENTARIO[[#This Row],[Salidas]]</f>
        <v>1</v>
      </c>
      <c r="M848" s="175">
        <f>INVENTARIO[[#This Row],[Precio Final]]*10%</f>
        <v>2</v>
      </c>
      <c r="N848" s="42"/>
      <c r="O848" s="42"/>
      <c r="P848" s="42">
        <v>10.06</v>
      </c>
      <c r="Q848" s="110"/>
      <c r="R848" s="42"/>
      <c r="S848" s="178">
        <v>1.5</v>
      </c>
      <c r="T848" s="42">
        <f>INVENTARIO[[#This Row],[Costo Unitario (USD)]]+INVENTARIO[[#This Row],[Costo Envío (USD)]]</f>
        <v>11.56</v>
      </c>
      <c r="U848" s="42">
        <f>INVENTARIO[[#This Row],[Costo total]]*1.5</f>
        <v>17.34</v>
      </c>
      <c r="V848" s="42">
        <v>20</v>
      </c>
      <c r="W848" s="42">
        <f>INVENTARIO[[#This Row],[Precio Final]]-INVENTARIO[[#This Row],[Costo total]]</f>
        <v>8.44</v>
      </c>
      <c r="X848" s="176">
        <f>INVENTARIO[[#This Row],[Ganancia Unitaria]]*INVENTARIO[[#This Row],[Salidas]]</f>
        <v>0</v>
      </c>
      <c r="Y848" s="42" t="s">
        <v>2331</v>
      </c>
      <c r="Z848" s="20"/>
    </row>
    <row r="849" spans="1:26" ht="55" customHeight="1" x14ac:dyDescent="0.15">
      <c r="A849" s="43" t="s">
        <v>2293</v>
      </c>
      <c r="B849" s="169"/>
      <c r="C849" s="170" t="s">
        <v>12</v>
      </c>
      <c r="D849" s="83" t="s">
        <v>52</v>
      </c>
      <c r="E849" s="83" t="s">
        <v>2343</v>
      </c>
      <c r="F849" s="83" t="s">
        <v>692</v>
      </c>
      <c r="G849" s="83" t="s">
        <v>2333</v>
      </c>
      <c r="H849" s="171">
        <f>INVENTARIO[[#This Row],[Precio Final]]</f>
        <v>15</v>
      </c>
      <c r="I849" s="83">
        <f t="shared" si="58"/>
        <v>8.67</v>
      </c>
      <c r="J849" s="83">
        <v>1</v>
      </c>
      <c r="K849" s="112">
        <f>SUMIFS(VENTAS[Cantidad],VENTAS[Código del producto Vendido],INVENTARIO[[#This Row],[Code]])</f>
        <v>0</v>
      </c>
      <c r="L849" s="121">
        <f>INVENTARIO[[#This Row],[Entradas]]-INVENTARIO[[#This Row],[Salidas]]</f>
        <v>1</v>
      </c>
      <c r="M849" s="171">
        <f>INVENTARIO[[#This Row],[Precio Final]]*10%</f>
        <v>1.5</v>
      </c>
      <c r="N849" s="43"/>
      <c r="O849" s="43"/>
      <c r="P849" s="43">
        <v>4.28</v>
      </c>
      <c r="Q849" s="112"/>
      <c r="R849" s="43"/>
      <c r="S849" s="177">
        <v>1.5</v>
      </c>
      <c r="T849" s="168">
        <f>INVENTARIO[[#This Row],[Costo Unitario (USD)]]+INVENTARIO[[#This Row],[Costo Envío (USD)]]</f>
        <v>5.78</v>
      </c>
      <c r="U849" s="168">
        <f>INVENTARIO[[#This Row],[Costo total]]*1.5</f>
        <v>8.67</v>
      </c>
      <c r="V849" s="43">
        <v>15</v>
      </c>
      <c r="W849" s="43">
        <f>INVENTARIO[[#This Row],[Precio Final]]-INVENTARIO[[#This Row],[Costo total]]</f>
        <v>9.2199999999999989</v>
      </c>
      <c r="X849" s="172">
        <f>INVENTARIO[[#This Row],[Ganancia Unitaria]]*INVENTARIO[[#This Row],[Salidas]]</f>
        <v>0</v>
      </c>
      <c r="Y849" s="43" t="s">
        <v>2331</v>
      </c>
      <c r="Z849" s="43"/>
    </row>
    <row r="850" spans="1:26" ht="55" customHeight="1" x14ac:dyDescent="0.15">
      <c r="A850" s="42" t="s">
        <v>2294</v>
      </c>
      <c r="B850" s="173"/>
      <c r="C850" s="174" t="s">
        <v>12</v>
      </c>
      <c r="D850" s="78" t="s">
        <v>52</v>
      </c>
      <c r="E850" s="78" t="s">
        <v>2343</v>
      </c>
      <c r="F850" s="78" t="s">
        <v>697</v>
      </c>
      <c r="G850" s="78" t="s">
        <v>2333</v>
      </c>
      <c r="H850" s="175">
        <f>INVENTARIO[[#This Row],[Precio Final]]</f>
        <v>15</v>
      </c>
      <c r="I850" s="78">
        <f t="shared" si="58"/>
        <v>8.67</v>
      </c>
      <c r="J850" s="78">
        <v>1</v>
      </c>
      <c r="K850" s="110">
        <f>SUMIFS(VENTAS[Cantidad],VENTAS[Código del producto Vendido],INVENTARIO[[#This Row],[Code]])</f>
        <v>1</v>
      </c>
      <c r="L850" s="120">
        <f>INVENTARIO[[#This Row],[Entradas]]-INVENTARIO[[#This Row],[Salidas]]</f>
        <v>0</v>
      </c>
      <c r="M850" s="175">
        <f>INVENTARIO[[#This Row],[Precio Final]]*10%</f>
        <v>1.5</v>
      </c>
      <c r="N850" s="42"/>
      <c r="O850" s="42"/>
      <c r="P850" s="42">
        <v>4.28</v>
      </c>
      <c r="Q850" s="110"/>
      <c r="R850" s="42"/>
      <c r="S850" s="178">
        <v>1.5</v>
      </c>
      <c r="T850" s="42">
        <f>INVENTARIO[[#This Row],[Costo Unitario (USD)]]+INVENTARIO[[#This Row],[Costo Envío (USD)]]</f>
        <v>5.78</v>
      </c>
      <c r="U850" s="42">
        <f>INVENTARIO[[#This Row],[Costo total]]*1.5</f>
        <v>8.67</v>
      </c>
      <c r="V850" s="42">
        <v>15</v>
      </c>
      <c r="W850" s="42">
        <f>INVENTARIO[[#This Row],[Precio Final]]-INVENTARIO[[#This Row],[Costo total]]</f>
        <v>9.2199999999999989</v>
      </c>
      <c r="X850" s="176">
        <f>INVENTARIO[[#This Row],[Ganancia Unitaria]]*INVENTARIO[[#This Row],[Salidas]]</f>
        <v>9.2199999999999989</v>
      </c>
      <c r="Y850" s="42" t="s">
        <v>2331</v>
      </c>
      <c r="Z850" s="20"/>
    </row>
    <row r="851" spans="1:26" ht="55" customHeight="1" x14ac:dyDescent="0.15">
      <c r="A851" s="43" t="s">
        <v>2295</v>
      </c>
      <c r="B851" s="169"/>
      <c r="C851" s="170" t="s">
        <v>12</v>
      </c>
      <c r="D851" s="83" t="s">
        <v>52</v>
      </c>
      <c r="E851" s="83" t="s">
        <v>2343</v>
      </c>
      <c r="F851" s="83" t="s">
        <v>695</v>
      </c>
      <c r="G851" s="83" t="s">
        <v>2333</v>
      </c>
      <c r="H851" s="171">
        <f>INVENTARIO[[#This Row],[Precio Final]]</f>
        <v>15</v>
      </c>
      <c r="I851" s="83">
        <f t="shared" si="58"/>
        <v>8.67</v>
      </c>
      <c r="J851" s="83">
        <v>1</v>
      </c>
      <c r="K851" s="112">
        <f>SUMIFS(VENTAS[Cantidad],VENTAS[Código del producto Vendido],INVENTARIO[[#This Row],[Code]])</f>
        <v>0</v>
      </c>
      <c r="L851" s="121">
        <f>INVENTARIO[[#This Row],[Entradas]]-INVENTARIO[[#This Row],[Salidas]]</f>
        <v>1</v>
      </c>
      <c r="M851" s="171">
        <f>INVENTARIO[[#This Row],[Precio Final]]*10%</f>
        <v>1.5</v>
      </c>
      <c r="N851" s="43"/>
      <c r="O851" s="43"/>
      <c r="P851" s="43">
        <v>4.28</v>
      </c>
      <c r="Q851" s="112"/>
      <c r="R851" s="43"/>
      <c r="S851" s="177">
        <v>1.5</v>
      </c>
      <c r="T851" s="168">
        <f>INVENTARIO[[#This Row],[Costo Unitario (USD)]]+INVENTARIO[[#This Row],[Costo Envío (USD)]]</f>
        <v>5.78</v>
      </c>
      <c r="U851" s="168">
        <f>INVENTARIO[[#This Row],[Costo total]]*1.5</f>
        <v>8.67</v>
      </c>
      <c r="V851" s="43">
        <v>15</v>
      </c>
      <c r="W851" s="43">
        <f>INVENTARIO[[#This Row],[Precio Final]]-INVENTARIO[[#This Row],[Costo total]]</f>
        <v>9.2199999999999989</v>
      </c>
      <c r="X851" s="172">
        <f>INVENTARIO[[#This Row],[Ganancia Unitaria]]*INVENTARIO[[#This Row],[Salidas]]</f>
        <v>0</v>
      </c>
      <c r="Y851" s="43" t="s">
        <v>2331</v>
      </c>
      <c r="Z851" s="43"/>
    </row>
    <row r="852" spans="1:26" ht="55" customHeight="1" x14ac:dyDescent="0.15">
      <c r="A852" s="42" t="s">
        <v>2296</v>
      </c>
      <c r="B852" s="173"/>
      <c r="C852" s="174" t="s">
        <v>12</v>
      </c>
      <c r="D852" s="78" t="s">
        <v>52</v>
      </c>
      <c r="E852" s="78" t="s">
        <v>2344</v>
      </c>
      <c r="F852" s="78" t="s">
        <v>692</v>
      </c>
      <c r="G852" s="78" t="s">
        <v>2333</v>
      </c>
      <c r="H852" s="175">
        <f>INVENTARIO[[#This Row],[Precio Final]]</f>
        <v>12</v>
      </c>
      <c r="I852" s="78">
        <f t="shared" si="58"/>
        <v>9.5549999999999997</v>
      </c>
      <c r="J852" s="78"/>
      <c r="K852" s="110">
        <f>SUMIFS(VENTAS[Cantidad],VENTAS[Código del producto Vendido],INVENTARIO[[#This Row],[Code]])</f>
        <v>0</v>
      </c>
      <c r="L852" s="120">
        <f>INVENTARIO[[#This Row],[Entradas]]-INVENTARIO[[#This Row],[Salidas]]</f>
        <v>0</v>
      </c>
      <c r="M852" s="175">
        <f>INVENTARIO[[#This Row],[Precio Final]]*10%</f>
        <v>1.2000000000000002</v>
      </c>
      <c r="N852" s="42"/>
      <c r="O852" s="42"/>
      <c r="P852" s="42">
        <v>4.87</v>
      </c>
      <c r="Q852" s="110"/>
      <c r="R852" s="42"/>
      <c r="S852" s="178">
        <v>1.5</v>
      </c>
      <c r="T852" s="42">
        <f>INVENTARIO[[#This Row],[Costo Unitario (USD)]]+INVENTARIO[[#This Row],[Costo Envío (USD)]]</f>
        <v>6.37</v>
      </c>
      <c r="U852" s="42">
        <f>INVENTARIO[[#This Row],[Costo total]]*1.5</f>
        <v>9.5549999999999997</v>
      </c>
      <c r="V852" s="42">
        <v>12</v>
      </c>
      <c r="W852" s="42">
        <f>INVENTARIO[[#This Row],[Precio Final]]-INVENTARIO[[#This Row],[Costo total]]</f>
        <v>5.63</v>
      </c>
      <c r="X852" s="176">
        <f>INVENTARIO[[#This Row],[Ganancia Unitaria]]*INVENTARIO[[#This Row],[Salidas]]</f>
        <v>0</v>
      </c>
      <c r="Y852" s="42" t="s">
        <v>2331</v>
      </c>
      <c r="Z852" s="20"/>
    </row>
    <row r="853" spans="1:26" ht="55" customHeight="1" x14ac:dyDescent="0.15">
      <c r="A853" s="43" t="s">
        <v>2297</v>
      </c>
      <c r="B853" s="169"/>
      <c r="C853" s="170" t="s">
        <v>12</v>
      </c>
      <c r="D853" s="83" t="s">
        <v>52</v>
      </c>
      <c r="E853" s="83" t="s">
        <v>2345</v>
      </c>
      <c r="F853" s="83" t="s">
        <v>693</v>
      </c>
      <c r="G853" s="83" t="s">
        <v>2333</v>
      </c>
      <c r="H853" s="171">
        <f>INVENTARIO[[#This Row],[Precio Final]]</f>
        <v>12</v>
      </c>
      <c r="I853" s="83">
        <f t="shared" si="58"/>
        <v>9.5549999999999997</v>
      </c>
      <c r="J853" s="83"/>
      <c r="K853" s="112">
        <f>SUMIFS(VENTAS[Cantidad],VENTAS[Código del producto Vendido],INVENTARIO[[#This Row],[Code]])</f>
        <v>0</v>
      </c>
      <c r="L853" s="121">
        <f>INVENTARIO[[#This Row],[Entradas]]-INVENTARIO[[#This Row],[Salidas]]</f>
        <v>0</v>
      </c>
      <c r="M853" s="171">
        <f>INVENTARIO[[#This Row],[Precio Final]]*10%</f>
        <v>1.2000000000000002</v>
      </c>
      <c r="N853" s="43"/>
      <c r="O853" s="43"/>
      <c r="P853" s="43">
        <v>4.87</v>
      </c>
      <c r="Q853" s="112"/>
      <c r="R853" s="43"/>
      <c r="S853" s="177">
        <v>1.5</v>
      </c>
      <c r="T853" s="168">
        <f>INVENTARIO[[#This Row],[Costo Unitario (USD)]]+INVENTARIO[[#This Row],[Costo Envío (USD)]]</f>
        <v>6.37</v>
      </c>
      <c r="U853" s="168">
        <f>INVENTARIO[[#This Row],[Costo total]]*1.5</f>
        <v>9.5549999999999997</v>
      </c>
      <c r="V853" s="43">
        <v>12</v>
      </c>
      <c r="W853" s="43">
        <f>INVENTARIO[[#This Row],[Precio Final]]-INVENTARIO[[#This Row],[Costo total]]</f>
        <v>5.63</v>
      </c>
      <c r="X853" s="172">
        <f>INVENTARIO[[#This Row],[Ganancia Unitaria]]*INVENTARIO[[#This Row],[Salidas]]</f>
        <v>0</v>
      </c>
      <c r="Y853" s="43" t="s">
        <v>2331</v>
      </c>
      <c r="Z853" s="43"/>
    </row>
    <row r="854" spans="1:26" ht="55" customHeight="1" x14ac:dyDescent="0.15">
      <c r="A854" s="42" t="s">
        <v>2298</v>
      </c>
      <c r="B854" s="173"/>
      <c r="C854" s="174" t="s">
        <v>12</v>
      </c>
      <c r="D854" s="78" t="s">
        <v>1209</v>
      </c>
      <c r="E854" s="78" t="s">
        <v>2346</v>
      </c>
      <c r="F854" s="78" t="s">
        <v>697</v>
      </c>
      <c r="G854" s="78" t="s">
        <v>2333</v>
      </c>
      <c r="H854" s="175">
        <f>INVENTARIO[[#This Row],[Precio Final]]</f>
        <v>28</v>
      </c>
      <c r="I854" s="78">
        <f t="shared" si="58"/>
        <v>28.049999999999997</v>
      </c>
      <c r="J854" s="78">
        <v>1</v>
      </c>
      <c r="K854" s="110">
        <f>SUMIFS(VENTAS[Cantidad],VENTAS[Código del producto Vendido],INVENTARIO[[#This Row],[Code]])</f>
        <v>1</v>
      </c>
      <c r="L854" s="120">
        <f>INVENTARIO[[#This Row],[Entradas]]-INVENTARIO[[#This Row],[Salidas]]</f>
        <v>0</v>
      </c>
      <c r="M854" s="175">
        <f>INVENTARIO[[#This Row],[Precio Final]]*10%</f>
        <v>2.8000000000000003</v>
      </c>
      <c r="N854" s="42"/>
      <c r="O854" s="42"/>
      <c r="P854" s="42">
        <v>17.2</v>
      </c>
      <c r="Q854" s="110"/>
      <c r="R854" s="42"/>
      <c r="S854" s="178">
        <v>1.5</v>
      </c>
      <c r="T854" s="42">
        <f>INVENTARIO[[#This Row],[Costo Unitario (USD)]]+INVENTARIO[[#This Row],[Costo Envío (USD)]]</f>
        <v>18.7</v>
      </c>
      <c r="U854" s="42">
        <f>INVENTARIO[[#This Row],[Costo total]]*1.5</f>
        <v>28.049999999999997</v>
      </c>
      <c r="V854" s="42">
        <v>28</v>
      </c>
      <c r="W854" s="42">
        <f>INVENTARIO[[#This Row],[Precio Final]]-INVENTARIO[[#This Row],[Costo total]]</f>
        <v>9.3000000000000007</v>
      </c>
      <c r="X854" s="176">
        <f>INVENTARIO[[#This Row],[Ganancia Unitaria]]*INVENTARIO[[#This Row],[Salidas]]</f>
        <v>9.3000000000000007</v>
      </c>
      <c r="Y854" s="42" t="s">
        <v>2331</v>
      </c>
      <c r="Z854" s="20"/>
    </row>
    <row r="855" spans="1:26" ht="55" customHeight="1" x14ac:dyDescent="0.15">
      <c r="A855" s="43" t="s">
        <v>2299</v>
      </c>
      <c r="B855" s="169"/>
      <c r="C855" s="170" t="s">
        <v>12</v>
      </c>
      <c r="D855" s="83" t="s">
        <v>50</v>
      </c>
      <c r="E855" s="83" t="s">
        <v>2347</v>
      </c>
      <c r="F855" s="83" t="s">
        <v>692</v>
      </c>
      <c r="G855" s="83" t="s">
        <v>2333</v>
      </c>
      <c r="H855" s="171">
        <f>INVENTARIO[[#This Row],[Precio Final]]</f>
        <v>23</v>
      </c>
      <c r="I855" s="83">
        <f t="shared" si="58"/>
        <v>21.975000000000001</v>
      </c>
      <c r="J855" s="83">
        <v>1</v>
      </c>
      <c r="K855" s="112">
        <f>SUMIFS(VENTAS[Cantidad],VENTAS[Código del producto Vendido],INVENTARIO[[#This Row],[Code]])</f>
        <v>0</v>
      </c>
      <c r="L855" s="121">
        <f>INVENTARIO[[#This Row],[Entradas]]-INVENTARIO[[#This Row],[Salidas]]</f>
        <v>1</v>
      </c>
      <c r="M855" s="171">
        <f>INVENTARIO[[#This Row],[Precio Final]]*10%</f>
        <v>2.3000000000000003</v>
      </c>
      <c r="N855" s="43"/>
      <c r="O855" s="43"/>
      <c r="P855" s="43">
        <v>13.15</v>
      </c>
      <c r="Q855" s="112"/>
      <c r="R855" s="43"/>
      <c r="S855" s="177">
        <v>1.5</v>
      </c>
      <c r="T855" s="168">
        <f>INVENTARIO[[#This Row],[Costo Unitario (USD)]]+INVENTARIO[[#This Row],[Costo Envío (USD)]]</f>
        <v>14.65</v>
      </c>
      <c r="U855" s="168">
        <f>INVENTARIO[[#This Row],[Costo total]]*1.5</f>
        <v>21.975000000000001</v>
      </c>
      <c r="V855" s="43">
        <v>23</v>
      </c>
      <c r="W855" s="43">
        <f>INVENTARIO[[#This Row],[Precio Final]]-INVENTARIO[[#This Row],[Costo total]]</f>
        <v>8.35</v>
      </c>
      <c r="X855" s="172">
        <f>INVENTARIO[[#This Row],[Ganancia Unitaria]]*INVENTARIO[[#This Row],[Salidas]]</f>
        <v>0</v>
      </c>
      <c r="Y855" s="43" t="s">
        <v>2331</v>
      </c>
      <c r="Z855" s="43"/>
    </row>
    <row r="856" spans="1:26" ht="55" customHeight="1" x14ac:dyDescent="0.15">
      <c r="A856" s="42" t="s">
        <v>2300</v>
      </c>
      <c r="B856" s="173"/>
      <c r="C856" s="174" t="s">
        <v>12</v>
      </c>
      <c r="D856" s="78" t="s">
        <v>53</v>
      </c>
      <c r="E856" s="78" t="s">
        <v>2348</v>
      </c>
      <c r="F856" s="78" t="s">
        <v>692</v>
      </c>
      <c r="G856" s="78" t="s">
        <v>2333</v>
      </c>
      <c r="H856" s="175">
        <f>INVENTARIO[[#This Row],[Precio Final]]</f>
        <v>25</v>
      </c>
      <c r="I856" s="78">
        <f t="shared" si="58"/>
        <v>20.955000000000002</v>
      </c>
      <c r="J856" s="78">
        <v>1</v>
      </c>
      <c r="K856" s="110">
        <v>1</v>
      </c>
      <c r="L856" s="120">
        <f>INVENTARIO[[#This Row],[Entradas]]-INVENTARIO[[#This Row],[Salidas]]</f>
        <v>0</v>
      </c>
      <c r="M856" s="175">
        <f>INVENTARIO[[#This Row],[Precio Final]]*10%</f>
        <v>2.5</v>
      </c>
      <c r="N856" s="42"/>
      <c r="O856" s="42"/>
      <c r="P856" s="42">
        <v>12.47</v>
      </c>
      <c r="Q856" s="110"/>
      <c r="R856" s="42"/>
      <c r="S856" s="178">
        <v>1.5</v>
      </c>
      <c r="T856" s="42">
        <f>INVENTARIO[[#This Row],[Costo Unitario (USD)]]+INVENTARIO[[#This Row],[Costo Envío (USD)]]</f>
        <v>13.97</v>
      </c>
      <c r="U856" s="42">
        <f>INVENTARIO[[#This Row],[Costo total]]*1.5</f>
        <v>20.955000000000002</v>
      </c>
      <c r="V856" s="42">
        <v>25</v>
      </c>
      <c r="W856" s="42">
        <f>INVENTARIO[[#This Row],[Precio Final]]-INVENTARIO[[#This Row],[Costo total]]</f>
        <v>11.03</v>
      </c>
      <c r="X856" s="176">
        <f>INVENTARIO[[#This Row],[Ganancia Unitaria]]*INVENTARIO[[#This Row],[Salidas]]</f>
        <v>11.03</v>
      </c>
      <c r="Y856" s="42" t="s">
        <v>2331</v>
      </c>
      <c r="Z856" s="20"/>
    </row>
    <row r="857" spans="1:26" ht="55" customHeight="1" x14ac:dyDescent="0.15">
      <c r="A857" s="43" t="s">
        <v>2301</v>
      </c>
      <c r="B857" s="169"/>
      <c r="C857" s="170" t="s">
        <v>12</v>
      </c>
      <c r="D857" s="83" t="s">
        <v>53</v>
      </c>
      <c r="E857" s="83" t="s">
        <v>2348</v>
      </c>
      <c r="F857" s="83" t="s">
        <v>697</v>
      </c>
      <c r="G857" s="83" t="s">
        <v>2333</v>
      </c>
      <c r="H857" s="171">
        <f>INVENTARIO[[#This Row],[Precio Final]]</f>
        <v>28</v>
      </c>
      <c r="I857" s="83">
        <f t="shared" si="58"/>
        <v>20.955000000000002</v>
      </c>
      <c r="J857" s="83">
        <v>1</v>
      </c>
      <c r="K857" s="112">
        <v>1</v>
      </c>
      <c r="L857" s="121">
        <f>INVENTARIO[[#This Row],[Entradas]]-INVENTARIO[[#This Row],[Salidas]]</f>
        <v>0</v>
      </c>
      <c r="M857" s="171">
        <f>INVENTARIO[[#This Row],[Precio Final]]*10%</f>
        <v>2.8000000000000003</v>
      </c>
      <c r="N857" s="43"/>
      <c r="O857" s="43"/>
      <c r="P857" s="43">
        <v>12.47</v>
      </c>
      <c r="Q857" s="112"/>
      <c r="R857" s="43"/>
      <c r="S857" s="177">
        <v>1.5</v>
      </c>
      <c r="T857" s="168">
        <f>INVENTARIO[[#This Row],[Costo Unitario (USD)]]+INVENTARIO[[#This Row],[Costo Envío (USD)]]</f>
        <v>13.97</v>
      </c>
      <c r="U857" s="168">
        <f>INVENTARIO[[#This Row],[Costo total]]*1.5</f>
        <v>20.955000000000002</v>
      </c>
      <c r="V857" s="43">
        <v>28</v>
      </c>
      <c r="W857" s="43">
        <f>INVENTARIO[[#This Row],[Precio Final]]-INVENTARIO[[#This Row],[Costo total]]</f>
        <v>14.03</v>
      </c>
      <c r="X857" s="172">
        <f>INVENTARIO[[#This Row],[Ganancia Unitaria]]*INVENTARIO[[#This Row],[Salidas]]</f>
        <v>14.03</v>
      </c>
      <c r="Y857" s="43" t="s">
        <v>2331</v>
      </c>
      <c r="Z857" s="43"/>
    </row>
    <row r="858" spans="1:26" ht="55" customHeight="1" x14ac:dyDescent="0.15">
      <c r="A858" s="42" t="s">
        <v>2302</v>
      </c>
      <c r="B858" s="173"/>
      <c r="C858" s="174" t="s">
        <v>12</v>
      </c>
      <c r="D858" s="78" t="s">
        <v>53</v>
      </c>
      <c r="E858" s="78" t="s">
        <v>2349</v>
      </c>
      <c r="F858" s="78" t="s">
        <v>714</v>
      </c>
      <c r="G858" s="78" t="s">
        <v>2333</v>
      </c>
      <c r="H858" s="175">
        <f>INVENTARIO[[#This Row],[Precio Final]]</f>
        <v>28</v>
      </c>
      <c r="I858" s="78">
        <f t="shared" si="58"/>
        <v>25.049999999999997</v>
      </c>
      <c r="J858" s="78">
        <v>1</v>
      </c>
      <c r="K858" s="110">
        <v>0</v>
      </c>
      <c r="L858" s="120">
        <f>INVENTARIO[[#This Row],[Entradas]]-INVENTARIO[[#This Row],[Salidas]]</f>
        <v>1</v>
      </c>
      <c r="M858" s="175">
        <f>INVENTARIO[[#This Row],[Precio Final]]*10%</f>
        <v>2.8000000000000003</v>
      </c>
      <c r="N858" s="42"/>
      <c r="O858" s="42"/>
      <c r="P858" s="42">
        <v>15.2</v>
      </c>
      <c r="Q858" s="110"/>
      <c r="R858" s="42"/>
      <c r="S858" s="178">
        <v>1.5</v>
      </c>
      <c r="T858" s="42">
        <f>INVENTARIO[[#This Row],[Costo Unitario (USD)]]+INVENTARIO[[#This Row],[Costo Envío (USD)]]</f>
        <v>16.7</v>
      </c>
      <c r="U858" s="42">
        <f>INVENTARIO[[#This Row],[Costo total]]*1.5</f>
        <v>25.049999999999997</v>
      </c>
      <c r="V858" s="42">
        <v>28</v>
      </c>
      <c r="W858" s="42">
        <f>INVENTARIO[[#This Row],[Precio Final]]-INVENTARIO[[#This Row],[Costo total]]</f>
        <v>11.3</v>
      </c>
      <c r="X858" s="176">
        <f>INVENTARIO[[#This Row],[Ganancia Unitaria]]*INVENTARIO[[#This Row],[Salidas]]</f>
        <v>0</v>
      </c>
      <c r="Y858" s="42" t="s">
        <v>2331</v>
      </c>
      <c r="Z858" s="20"/>
    </row>
    <row r="859" spans="1:26" ht="55" customHeight="1" x14ac:dyDescent="0.15">
      <c r="A859" s="43" t="s">
        <v>2303</v>
      </c>
      <c r="B859" s="169"/>
      <c r="C859" s="170" t="s">
        <v>12</v>
      </c>
      <c r="D859" s="83" t="s">
        <v>53</v>
      </c>
      <c r="E859" s="83" t="s">
        <v>2349</v>
      </c>
      <c r="F859" s="83" t="s">
        <v>2393</v>
      </c>
      <c r="G859" s="83" t="s">
        <v>2333</v>
      </c>
      <c r="H859" s="171">
        <f>INVENTARIO[[#This Row],[Precio Final]]</f>
        <v>28</v>
      </c>
      <c r="I859" s="83">
        <f t="shared" si="58"/>
        <v>25.049999999999997</v>
      </c>
      <c r="J859" s="83">
        <v>1</v>
      </c>
      <c r="K859" s="112">
        <v>1</v>
      </c>
      <c r="L859" s="121">
        <f>INVENTARIO[[#This Row],[Entradas]]-INVENTARIO[[#This Row],[Salidas]]</f>
        <v>0</v>
      </c>
      <c r="M859" s="171">
        <f>INVENTARIO[[#This Row],[Precio Final]]*10%</f>
        <v>2.8000000000000003</v>
      </c>
      <c r="N859" s="43"/>
      <c r="O859" s="43"/>
      <c r="P859" s="43">
        <v>15.2</v>
      </c>
      <c r="Q859" s="112"/>
      <c r="R859" s="43"/>
      <c r="S859" s="177">
        <v>1.5</v>
      </c>
      <c r="T859" s="168">
        <f>INVENTARIO[[#This Row],[Costo Unitario (USD)]]+INVENTARIO[[#This Row],[Costo Envío (USD)]]</f>
        <v>16.7</v>
      </c>
      <c r="U859" s="168">
        <f>INVENTARIO[[#This Row],[Costo total]]*1.5</f>
        <v>25.049999999999997</v>
      </c>
      <c r="V859" s="43">
        <v>28</v>
      </c>
      <c r="W859" s="43">
        <f>INVENTARIO[[#This Row],[Precio Final]]-INVENTARIO[[#This Row],[Costo total]]</f>
        <v>11.3</v>
      </c>
      <c r="X859" s="172">
        <f>INVENTARIO[[#This Row],[Ganancia Unitaria]]*INVENTARIO[[#This Row],[Salidas]]</f>
        <v>11.3</v>
      </c>
      <c r="Y859" s="43" t="s">
        <v>2331</v>
      </c>
      <c r="Z859" s="43"/>
    </row>
    <row r="860" spans="1:26" ht="55" customHeight="1" x14ac:dyDescent="0.15">
      <c r="A860" s="42" t="s">
        <v>2304</v>
      </c>
      <c r="B860" s="173"/>
      <c r="C860" s="174" t="s">
        <v>12</v>
      </c>
      <c r="D860" s="78" t="s">
        <v>215</v>
      </c>
      <c r="E860" s="78" t="s">
        <v>2143</v>
      </c>
      <c r="F860" s="78" t="s">
        <v>714</v>
      </c>
      <c r="G860" s="78" t="s">
        <v>2333</v>
      </c>
      <c r="H860" s="175">
        <f>INVENTARIO[[#This Row],[Precio Final]]</f>
        <v>40</v>
      </c>
      <c r="I860" s="78">
        <f t="shared" si="58"/>
        <v>33.630000000000003</v>
      </c>
      <c r="J860" s="78">
        <v>1</v>
      </c>
      <c r="K860" s="110">
        <f>SUMIFS(VENTAS[Cantidad],VENTAS[Código del producto Vendido],INVENTARIO[[#This Row],[Code]])</f>
        <v>0</v>
      </c>
      <c r="L860" s="120">
        <f>INVENTARIO[[#This Row],[Entradas]]-INVENTARIO[[#This Row],[Salidas]]</f>
        <v>1</v>
      </c>
      <c r="M860" s="175">
        <f>INVENTARIO[[#This Row],[Precio Final]]*10%</f>
        <v>4</v>
      </c>
      <c r="N860" s="42"/>
      <c r="O860" s="42"/>
      <c r="P860" s="42">
        <v>20.92</v>
      </c>
      <c r="Q860" s="110"/>
      <c r="R860" s="42"/>
      <c r="S860" s="178">
        <v>1.5</v>
      </c>
      <c r="T860" s="42">
        <f>INVENTARIO[[#This Row],[Costo Unitario (USD)]]+INVENTARIO[[#This Row],[Costo Envío (USD)]]</f>
        <v>22.42</v>
      </c>
      <c r="U860" s="42">
        <f>INVENTARIO[[#This Row],[Costo total]]*1.5</f>
        <v>33.630000000000003</v>
      </c>
      <c r="V860" s="42">
        <v>40</v>
      </c>
      <c r="W860" s="42">
        <f>INVENTARIO[[#This Row],[Precio Final]]-INVENTARIO[[#This Row],[Costo total]]</f>
        <v>17.579999999999998</v>
      </c>
      <c r="X860" s="176">
        <f>INVENTARIO[[#This Row],[Ganancia Unitaria]]*INVENTARIO[[#This Row],[Salidas]]</f>
        <v>0</v>
      </c>
      <c r="Y860" s="42" t="s">
        <v>2331</v>
      </c>
      <c r="Z860" s="20"/>
    </row>
    <row r="861" spans="1:26" ht="55" customHeight="1" x14ac:dyDescent="0.15">
      <c r="A861" s="43" t="s">
        <v>2305</v>
      </c>
      <c r="B861" s="169"/>
      <c r="C861" s="170" t="s">
        <v>12</v>
      </c>
      <c r="D861" s="83" t="s">
        <v>215</v>
      </c>
      <c r="E861" s="83" t="s">
        <v>2143</v>
      </c>
      <c r="F861" s="83" t="s">
        <v>1345</v>
      </c>
      <c r="G861" s="83" t="s">
        <v>2333</v>
      </c>
      <c r="H861" s="171">
        <f>INVENTARIO[[#This Row],[Precio Final]]</f>
        <v>40</v>
      </c>
      <c r="I861" s="83">
        <f t="shared" si="58"/>
        <v>33.630000000000003</v>
      </c>
      <c r="J861" s="83">
        <v>1</v>
      </c>
      <c r="K861" s="112">
        <f>SUMIFS(VENTAS[Cantidad],VENTAS[Código del producto Vendido],INVENTARIO[[#This Row],[Code]])</f>
        <v>1</v>
      </c>
      <c r="L861" s="121">
        <f>INVENTARIO[[#This Row],[Entradas]]-INVENTARIO[[#This Row],[Salidas]]</f>
        <v>0</v>
      </c>
      <c r="M861" s="171">
        <f>INVENTARIO[[#This Row],[Precio Final]]*10%</f>
        <v>4</v>
      </c>
      <c r="N861" s="43"/>
      <c r="O861" s="43"/>
      <c r="P861" s="43">
        <v>20.92</v>
      </c>
      <c r="Q861" s="112"/>
      <c r="R861" s="43"/>
      <c r="S861" s="177">
        <v>1.5</v>
      </c>
      <c r="T861" s="168">
        <f>INVENTARIO[[#This Row],[Costo Unitario (USD)]]+INVENTARIO[[#This Row],[Costo Envío (USD)]]</f>
        <v>22.42</v>
      </c>
      <c r="U861" s="168">
        <f>INVENTARIO[[#This Row],[Costo total]]*1.5</f>
        <v>33.630000000000003</v>
      </c>
      <c r="V861" s="43">
        <v>40</v>
      </c>
      <c r="W861" s="43">
        <f>INVENTARIO[[#This Row],[Precio Final]]-INVENTARIO[[#This Row],[Costo total]]</f>
        <v>17.579999999999998</v>
      </c>
      <c r="X861" s="172">
        <f>INVENTARIO[[#This Row],[Ganancia Unitaria]]*INVENTARIO[[#This Row],[Salidas]]</f>
        <v>17.579999999999998</v>
      </c>
      <c r="Y861" s="43" t="s">
        <v>2331</v>
      </c>
      <c r="Z861" s="43"/>
    </row>
    <row r="862" spans="1:26" ht="55" customHeight="1" x14ac:dyDescent="0.15">
      <c r="A862" s="42"/>
      <c r="B862" s="173"/>
      <c r="C862" s="174"/>
      <c r="D862" s="78"/>
      <c r="E862" s="78"/>
      <c r="F862" s="78"/>
      <c r="G862" s="78"/>
      <c r="H862" s="175"/>
      <c r="I862" s="78">
        <v>19</v>
      </c>
      <c r="J862" s="78"/>
      <c r="K862" s="110"/>
      <c r="L862" s="120"/>
      <c r="M862" s="175">
        <f>INVENTARIO[[#This Row],[Precio Final]]*10%</f>
        <v>0</v>
      </c>
      <c r="N862" s="42"/>
      <c r="O862" s="42"/>
      <c r="P862" s="42"/>
      <c r="Q862" s="110"/>
      <c r="R862" s="42"/>
      <c r="S862" s="178"/>
      <c r="T862" s="42">
        <f>INVENTARIO[[#This Row],[Costo Unitario (USD)]]+INVENTARIO[[#This Row],[Costo Envío (USD)]]</f>
        <v>0</v>
      </c>
      <c r="U862" s="42">
        <f>INVENTARIO[[#This Row],[Costo total]]*1.5</f>
        <v>0</v>
      </c>
      <c r="V862" s="42"/>
      <c r="W862" s="42">
        <f>INVENTARIO[[#This Row],[Precio Final]]-INVENTARIO[[#This Row],[Costo total]]</f>
        <v>0</v>
      </c>
      <c r="X862" s="176">
        <f>INVENTARIO[[#This Row],[Ganancia Unitaria]]*INVENTARIO[[#This Row],[Salidas]]</f>
        <v>0</v>
      </c>
      <c r="Y862" s="42"/>
      <c r="Z862" s="20"/>
    </row>
    <row r="863" spans="1:26" ht="55" customHeight="1" x14ac:dyDescent="0.15">
      <c r="A863" s="43"/>
      <c r="B863" s="169"/>
      <c r="C863" s="170"/>
      <c r="D863" s="83"/>
      <c r="E863" s="83"/>
      <c r="F863" s="83"/>
      <c r="G863" s="83"/>
      <c r="H863" s="171"/>
      <c r="I863" s="83">
        <f t="shared" si="58"/>
        <v>0</v>
      </c>
      <c r="J863" s="83"/>
      <c r="K863" s="112"/>
      <c r="L863" s="121"/>
      <c r="M863" s="171">
        <f>INVENTARIO[[#This Row],[Precio Final]]*10%</f>
        <v>0</v>
      </c>
      <c r="N863" s="43"/>
      <c r="O863" s="43"/>
      <c r="P863" s="43"/>
      <c r="Q863" s="112"/>
      <c r="R863" s="43"/>
      <c r="S863" s="177"/>
      <c r="T863" s="168">
        <f>INVENTARIO[[#This Row],[Costo Unitario (USD)]]+INVENTARIO[[#This Row],[Costo Envío (USD)]]</f>
        <v>0</v>
      </c>
      <c r="U863" s="168">
        <f>INVENTARIO[[#This Row],[Costo total]]*1.5</f>
        <v>0</v>
      </c>
      <c r="V863" s="43"/>
      <c r="W863" s="43">
        <f>INVENTARIO[[#This Row],[Precio Final]]-INVENTARIO[[#This Row],[Costo total]]</f>
        <v>0</v>
      </c>
      <c r="X863" s="172">
        <f>INVENTARIO[[#This Row],[Ganancia Unitaria]]*INVENTARIO[[#This Row],[Salidas]]</f>
        <v>0</v>
      </c>
      <c r="Y863" s="43"/>
      <c r="Z863" s="43"/>
    </row>
    <row r="864" spans="1:26" ht="55" customHeight="1" x14ac:dyDescent="0.15">
      <c r="A864" s="42" t="s">
        <v>2306</v>
      </c>
      <c r="B864" s="173"/>
      <c r="C864" s="174" t="s">
        <v>12</v>
      </c>
      <c r="D864" s="78" t="s">
        <v>50</v>
      </c>
      <c r="E864" s="78" t="s">
        <v>2354</v>
      </c>
      <c r="F864" s="78" t="s">
        <v>698</v>
      </c>
      <c r="G864" s="78" t="s">
        <v>2333</v>
      </c>
      <c r="H864" s="175">
        <f>INVENTARIO[[#This Row],[Precio Final]]</f>
        <v>28</v>
      </c>
      <c r="I864" s="78">
        <f t="shared" si="58"/>
        <v>25.875</v>
      </c>
      <c r="J864" s="78">
        <v>2</v>
      </c>
      <c r="K864" s="110">
        <f>SUMIFS(VENTAS[Cantidad],VENTAS[Código del producto Vendido],INVENTARIO[[#This Row],[Code]])</f>
        <v>1</v>
      </c>
      <c r="L864" s="120">
        <f>INVENTARIO[[#This Row],[Entradas]]-INVENTARIO[[#This Row],[Salidas]]</f>
        <v>1</v>
      </c>
      <c r="M864" s="175">
        <f>INVENTARIO[[#This Row],[Precio Final]]*10%</f>
        <v>2.8000000000000003</v>
      </c>
      <c r="N864" s="42"/>
      <c r="O864" s="42"/>
      <c r="P864" s="42">
        <v>15.75</v>
      </c>
      <c r="Q864" s="110"/>
      <c r="R864" s="42"/>
      <c r="S864" s="178">
        <v>1.5</v>
      </c>
      <c r="T864" s="42">
        <f>INVENTARIO[[#This Row],[Costo Unitario (USD)]]+INVENTARIO[[#This Row],[Costo Envío (USD)]]</f>
        <v>17.25</v>
      </c>
      <c r="U864" s="42">
        <f>INVENTARIO[[#This Row],[Costo total]]*1.5</f>
        <v>25.875</v>
      </c>
      <c r="V864" s="42">
        <v>28</v>
      </c>
      <c r="W864" s="42">
        <f>INVENTARIO[[#This Row],[Precio Final]]-INVENTARIO[[#This Row],[Costo total]]</f>
        <v>10.75</v>
      </c>
      <c r="X864" s="176">
        <f>INVENTARIO[[#This Row],[Ganancia Unitaria]]*INVENTARIO[[#This Row],[Salidas]]</f>
        <v>10.75</v>
      </c>
      <c r="Y864" s="42" t="s">
        <v>2331</v>
      </c>
      <c r="Z864" s="20"/>
    </row>
    <row r="865" spans="1:26" ht="55" customHeight="1" x14ac:dyDescent="0.15">
      <c r="A865" s="43" t="s">
        <v>2307</v>
      </c>
      <c r="B865" s="169"/>
      <c r="C865" s="170" t="s">
        <v>12</v>
      </c>
      <c r="D865" s="83" t="s">
        <v>1209</v>
      </c>
      <c r="E865" s="83" t="s">
        <v>2366</v>
      </c>
      <c r="F865" s="83" t="s">
        <v>692</v>
      </c>
      <c r="G865" s="83" t="s">
        <v>2333</v>
      </c>
      <c r="H865" s="171">
        <f>INVENTARIO[[#This Row],[Precio Final]]</f>
        <v>28</v>
      </c>
      <c r="I865" s="83">
        <f t="shared" si="58"/>
        <v>26.700000000000003</v>
      </c>
      <c r="J865" s="83">
        <v>1</v>
      </c>
      <c r="K865" s="112">
        <f>SUMIFS(VENTAS[Cantidad],VENTAS[Código del producto Vendido],INVENTARIO[[#This Row],[Code]])</f>
        <v>0</v>
      </c>
      <c r="L865" s="121">
        <f>INVENTARIO[[#This Row],[Entradas]]-INVENTARIO[[#This Row],[Salidas]]</f>
        <v>1</v>
      </c>
      <c r="M865" s="171">
        <f>INVENTARIO[[#This Row],[Precio Final]]*10%</f>
        <v>2.8000000000000003</v>
      </c>
      <c r="N865" s="43"/>
      <c r="O865" s="43"/>
      <c r="P865" s="43">
        <v>16.3</v>
      </c>
      <c r="Q865" s="112"/>
      <c r="R865" s="43"/>
      <c r="S865" s="177">
        <v>1.5</v>
      </c>
      <c r="T865" s="168">
        <f>INVENTARIO[[#This Row],[Costo Unitario (USD)]]+INVENTARIO[[#This Row],[Costo Envío (USD)]]</f>
        <v>17.8</v>
      </c>
      <c r="U865" s="168">
        <f>INVENTARIO[[#This Row],[Costo total]]*1.5</f>
        <v>26.700000000000003</v>
      </c>
      <c r="V865" s="43">
        <v>28</v>
      </c>
      <c r="W865" s="43">
        <f>INVENTARIO[[#This Row],[Precio Final]]-INVENTARIO[[#This Row],[Costo total]]</f>
        <v>10.199999999999999</v>
      </c>
      <c r="X865" s="172">
        <f>INVENTARIO[[#This Row],[Ganancia Unitaria]]*INVENTARIO[[#This Row],[Salidas]]</f>
        <v>0</v>
      </c>
      <c r="Y865" s="43"/>
      <c r="Z865" s="43"/>
    </row>
    <row r="866" spans="1:26" ht="55" customHeight="1" x14ac:dyDescent="0.15">
      <c r="A866" s="42" t="s">
        <v>2308</v>
      </c>
      <c r="B866" s="173"/>
      <c r="C866" s="174" t="s">
        <v>12</v>
      </c>
      <c r="D866" s="78" t="s">
        <v>1209</v>
      </c>
      <c r="E866" s="78" t="s">
        <v>2366</v>
      </c>
      <c r="F866" s="78" t="s">
        <v>695</v>
      </c>
      <c r="G866" s="78" t="s">
        <v>164</v>
      </c>
      <c r="H866" s="175">
        <f>INVENTARIO[[#This Row],[Precio Final]]</f>
        <v>28</v>
      </c>
      <c r="I866" s="78">
        <f t="shared" si="58"/>
        <v>26.700000000000003</v>
      </c>
      <c r="J866" s="78">
        <v>1</v>
      </c>
      <c r="K866" s="110">
        <f>SUMIFS(VENTAS[Cantidad],VENTAS[Código del producto Vendido],INVENTARIO[[#This Row],[Code]])</f>
        <v>0</v>
      </c>
      <c r="L866" s="120">
        <f>INVENTARIO[[#This Row],[Entradas]]-INVENTARIO[[#This Row],[Salidas]]</f>
        <v>1</v>
      </c>
      <c r="M866" s="175">
        <f>INVENTARIO[[#This Row],[Precio Final]]*10%</f>
        <v>2.8000000000000003</v>
      </c>
      <c r="N866" s="42"/>
      <c r="O866" s="42"/>
      <c r="P866" s="42">
        <v>16.3</v>
      </c>
      <c r="Q866" s="110"/>
      <c r="R866" s="42"/>
      <c r="S866" s="178">
        <v>1.5</v>
      </c>
      <c r="T866" s="42">
        <f>INVENTARIO[[#This Row],[Costo Unitario (USD)]]+INVENTARIO[[#This Row],[Costo Envío (USD)]]</f>
        <v>17.8</v>
      </c>
      <c r="U866" s="42">
        <f>INVENTARIO[[#This Row],[Costo total]]*1.5</f>
        <v>26.700000000000003</v>
      </c>
      <c r="V866" s="42">
        <v>28</v>
      </c>
      <c r="W866" s="42">
        <f>INVENTARIO[[#This Row],[Precio Final]]-INVENTARIO[[#This Row],[Costo total]]</f>
        <v>10.199999999999999</v>
      </c>
      <c r="X866" s="176">
        <f>INVENTARIO[[#This Row],[Ganancia Unitaria]]*INVENTARIO[[#This Row],[Salidas]]</f>
        <v>0</v>
      </c>
      <c r="Y866" s="42"/>
      <c r="Z866" s="20"/>
    </row>
    <row r="867" spans="1:26" ht="55" customHeight="1" x14ac:dyDescent="0.15">
      <c r="A867" s="43" t="s">
        <v>2309</v>
      </c>
      <c r="B867" s="169"/>
      <c r="C867" s="170" t="s">
        <v>12</v>
      </c>
      <c r="D867" s="83" t="s">
        <v>52</v>
      </c>
      <c r="E867" s="83" t="s">
        <v>2376</v>
      </c>
      <c r="F867" s="83" t="s">
        <v>697</v>
      </c>
      <c r="G867" s="83" t="s">
        <v>426</v>
      </c>
      <c r="H867" s="171">
        <f>INVENTARIO[[#This Row],[Precio Final]]</f>
        <v>12</v>
      </c>
      <c r="I867" s="83">
        <f t="shared" si="58"/>
        <v>13.5</v>
      </c>
      <c r="J867" s="83">
        <v>4</v>
      </c>
      <c r="K867" s="112">
        <f>SUMIFS(VENTAS[Cantidad],VENTAS[Código del producto Vendido],INVENTARIO[[#This Row],[Code]])</f>
        <v>0</v>
      </c>
      <c r="L867" s="121">
        <f>INVENTARIO[[#This Row],[Entradas]]-INVENTARIO[[#This Row],[Salidas]]</f>
        <v>4</v>
      </c>
      <c r="M867" s="171">
        <f>INVENTARIO[[#This Row],[Precio Final]]*10%</f>
        <v>1.2000000000000002</v>
      </c>
      <c r="N867" s="43"/>
      <c r="O867" s="43"/>
      <c r="P867" s="43">
        <v>7.5</v>
      </c>
      <c r="Q867" s="112"/>
      <c r="R867" s="43"/>
      <c r="S867" s="177">
        <v>1.5</v>
      </c>
      <c r="T867" s="168">
        <f>INVENTARIO[[#This Row],[Costo Unitario (USD)]]+INVENTARIO[[#This Row],[Costo Envío (USD)]]</f>
        <v>9</v>
      </c>
      <c r="U867" s="168">
        <f>INVENTARIO[[#This Row],[Costo total]]*1.5</f>
        <v>13.5</v>
      </c>
      <c r="V867" s="43">
        <v>12</v>
      </c>
      <c r="W867" s="43">
        <f>INVENTARIO[[#This Row],[Precio Final]]-INVENTARIO[[#This Row],[Costo total]]</f>
        <v>3</v>
      </c>
      <c r="X867" s="172">
        <f>INVENTARIO[[#This Row],[Ganancia Unitaria]]*INVENTARIO[[#This Row],[Salidas]]</f>
        <v>0</v>
      </c>
      <c r="Y867" s="43"/>
      <c r="Z867" s="43"/>
    </row>
    <row r="868" spans="1:26" ht="55" customHeight="1" x14ac:dyDescent="0.15">
      <c r="A868" s="42" t="s">
        <v>2310</v>
      </c>
      <c r="B868" s="173"/>
      <c r="C868" s="174" t="s">
        <v>12</v>
      </c>
      <c r="D868" s="78" t="s">
        <v>2370</v>
      </c>
      <c r="E868" s="78" t="s">
        <v>2377</v>
      </c>
      <c r="F868" s="78" t="s">
        <v>695</v>
      </c>
      <c r="G868" s="78" t="s">
        <v>1955</v>
      </c>
      <c r="H868" s="175">
        <f>INVENTARIO[[#This Row],[Precio Final]]</f>
        <v>38</v>
      </c>
      <c r="I868" s="78">
        <f t="shared" si="58"/>
        <v>36</v>
      </c>
      <c r="J868" s="78">
        <v>2</v>
      </c>
      <c r="K868" s="110">
        <f>SUMIFS(VENTAS[Cantidad],VENTAS[Código del producto Vendido],INVENTARIO[[#This Row],[Code]])</f>
        <v>0</v>
      </c>
      <c r="L868" s="120">
        <f>INVENTARIO[[#This Row],[Entradas]]-INVENTARIO[[#This Row],[Salidas]]</f>
        <v>2</v>
      </c>
      <c r="M868" s="175">
        <f>INVENTARIO[[#This Row],[Precio Final]]*10%</f>
        <v>3.8000000000000003</v>
      </c>
      <c r="N868" s="42"/>
      <c r="O868" s="42"/>
      <c r="P868" s="42">
        <v>20</v>
      </c>
      <c r="Q868" s="110"/>
      <c r="R868" s="42"/>
      <c r="S868" s="178">
        <v>4</v>
      </c>
      <c r="T868" s="42">
        <f>INVENTARIO[[#This Row],[Costo Unitario (USD)]]+INVENTARIO[[#This Row],[Costo Envío (USD)]]</f>
        <v>24</v>
      </c>
      <c r="U868" s="42">
        <f>INVENTARIO[[#This Row],[Costo total]]*1.5</f>
        <v>36</v>
      </c>
      <c r="V868" s="42">
        <v>38</v>
      </c>
      <c r="W868" s="42">
        <f>INVENTARIO[[#This Row],[Precio Final]]-INVENTARIO[[#This Row],[Costo total]]</f>
        <v>14</v>
      </c>
      <c r="X868" s="176">
        <f>INVENTARIO[[#This Row],[Ganancia Unitaria]]*INVENTARIO[[#This Row],[Salidas]]</f>
        <v>0</v>
      </c>
      <c r="Y868" s="42"/>
      <c r="Z868" s="20"/>
    </row>
    <row r="869" spans="1:26" ht="55" customHeight="1" x14ac:dyDescent="0.15">
      <c r="A869" s="43" t="s">
        <v>2311</v>
      </c>
      <c r="B869" s="169"/>
      <c r="C869" s="170" t="s">
        <v>12</v>
      </c>
      <c r="D869" s="83" t="s">
        <v>2397</v>
      </c>
      <c r="E869" s="83" t="s">
        <v>2380</v>
      </c>
      <c r="F869" s="83" t="s">
        <v>697</v>
      </c>
      <c r="G869" s="83" t="s">
        <v>1955</v>
      </c>
      <c r="H869" s="171">
        <f>INVENTARIO[[#This Row],[Precio Final]]</f>
        <v>30</v>
      </c>
      <c r="I869" s="83">
        <f t="shared" si="58"/>
        <v>30.75</v>
      </c>
      <c r="J869" s="83">
        <v>1</v>
      </c>
      <c r="K869" s="112">
        <f>SUMIFS(VENTAS[Cantidad],VENTAS[Código del producto Vendido],INVENTARIO[[#This Row],[Code]])</f>
        <v>0</v>
      </c>
      <c r="L869" s="121">
        <f>INVENTARIO[[#This Row],[Entradas]]-INVENTARIO[[#This Row],[Salidas]]</f>
        <v>1</v>
      </c>
      <c r="M869" s="171">
        <f>INVENTARIO[[#This Row],[Precio Final]]*10%</f>
        <v>3</v>
      </c>
      <c r="N869" s="43"/>
      <c r="O869" s="43"/>
      <c r="P869" s="43">
        <v>15.5</v>
      </c>
      <c r="Q869" s="112"/>
      <c r="R869" s="43"/>
      <c r="S869" s="177">
        <v>5</v>
      </c>
      <c r="T869" s="168">
        <f>INVENTARIO[[#This Row],[Costo Unitario (USD)]]+INVENTARIO[[#This Row],[Costo Envío (USD)]]</f>
        <v>20.5</v>
      </c>
      <c r="U869" s="168">
        <f>INVENTARIO[[#This Row],[Costo total]]*1.5</f>
        <v>30.75</v>
      </c>
      <c r="V869" s="43">
        <v>30</v>
      </c>
      <c r="W869" s="43">
        <f>INVENTARIO[[#This Row],[Precio Final]]-INVENTARIO[[#This Row],[Costo total]]</f>
        <v>9.5</v>
      </c>
      <c r="X869" s="172">
        <f>INVENTARIO[[#This Row],[Ganancia Unitaria]]*INVENTARIO[[#This Row],[Salidas]]</f>
        <v>0</v>
      </c>
      <c r="Y869" s="43"/>
      <c r="Z869" s="43"/>
    </row>
    <row r="870" spans="1:26" ht="55" customHeight="1" x14ac:dyDescent="0.15">
      <c r="A870" s="42" t="s">
        <v>2312</v>
      </c>
      <c r="B870" s="173"/>
      <c r="C870" s="174" t="s">
        <v>12</v>
      </c>
      <c r="D870" s="78" t="s">
        <v>2397</v>
      </c>
      <c r="E870" s="78" t="s">
        <v>2380</v>
      </c>
      <c r="F870" s="78" t="s">
        <v>695</v>
      </c>
      <c r="G870" s="78" t="s">
        <v>1955</v>
      </c>
      <c r="H870" s="175">
        <f>INVENTARIO[[#This Row],[Precio Final]]</f>
        <v>30</v>
      </c>
      <c r="I870" s="78">
        <f t="shared" si="58"/>
        <v>30.75</v>
      </c>
      <c r="J870" s="78">
        <v>1</v>
      </c>
      <c r="K870" s="110">
        <f>SUMIFS(VENTAS[Cantidad],VENTAS[Código del producto Vendido],INVENTARIO[[#This Row],[Code]])</f>
        <v>0</v>
      </c>
      <c r="L870" s="120">
        <f>INVENTARIO[[#This Row],[Entradas]]-INVENTARIO[[#This Row],[Salidas]]</f>
        <v>1</v>
      </c>
      <c r="M870" s="175">
        <f>INVENTARIO[[#This Row],[Precio Final]]*10%</f>
        <v>3</v>
      </c>
      <c r="N870" s="42"/>
      <c r="O870" s="42"/>
      <c r="P870" s="42">
        <v>15.5</v>
      </c>
      <c r="Q870" s="110"/>
      <c r="R870" s="42"/>
      <c r="S870" s="178">
        <v>5</v>
      </c>
      <c r="T870" s="42">
        <f>INVENTARIO[[#This Row],[Costo Unitario (USD)]]+INVENTARIO[[#This Row],[Costo Envío (USD)]]</f>
        <v>20.5</v>
      </c>
      <c r="U870" s="42">
        <f>INVENTARIO[[#This Row],[Costo total]]*1.5</f>
        <v>30.75</v>
      </c>
      <c r="V870" s="42">
        <v>30</v>
      </c>
      <c r="W870" s="42">
        <f>INVENTARIO[[#This Row],[Precio Final]]-INVENTARIO[[#This Row],[Costo total]]</f>
        <v>9.5</v>
      </c>
      <c r="X870" s="176">
        <f>INVENTARIO[[#This Row],[Ganancia Unitaria]]*INVENTARIO[[#This Row],[Salidas]]</f>
        <v>0</v>
      </c>
      <c r="Y870" s="42"/>
      <c r="Z870" s="20"/>
    </row>
    <row r="871" spans="1:26" ht="55" customHeight="1" x14ac:dyDescent="0.15">
      <c r="A871" s="43" t="s">
        <v>2313</v>
      </c>
      <c r="B871" s="169"/>
      <c r="C871" s="170" t="s">
        <v>12</v>
      </c>
      <c r="D871" s="83" t="s">
        <v>2397</v>
      </c>
      <c r="E871" s="83" t="s">
        <v>2381</v>
      </c>
      <c r="F871" s="83" t="s">
        <v>697</v>
      </c>
      <c r="G871" s="83" t="s">
        <v>1955</v>
      </c>
      <c r="H871" s="171">
        <f>INVENTARIO[[#This Row],[Precio Final]]</f>
        <v>20</v>
      </c>
      <c r="I871" s="83">
        <f t="shared" si="58"/>
        <v>16.5</v>
      </c>
      <c r="J871" s="83">
        <v>3</v>
      </c>
      <c r="K871" s="112">
        <f>SUMIFS(VENTAS[Cantidad],VENTAS[Código del producto Vendido],INVENTARIO[[#This Row],[Code]])</f>
        <v>0</v>
      </c>
      <c r="L871" s="121">
        <f>INVENTARIO[[#This Row],[Entradas]]-INVENTARIO[[#This Row],[Salidas]]</f>
        <v>3</v>
      </c>
      <c r="M871" s="171">
        <f>INVENTARIO[[#This Row],[Precio Final]]*10%</f>
        <v>2</v>
      </c>
      <c r="N871" s="43"/>
      <c r="O871" s="43"/>
      <c r="P871" s="43">
        <v>6</v>
      </c>
      <c r="Q871" s="112"/>
      <c r="R871" s="43"/>
      <c r="S871" s="177">
        <v>5</v>
      </c>
      <c r="T871" s="168">
        <f>INVENTARIO[[#This Row],[Costo Unitario (USD)]]+INVENTARIO[[#This Row],[Costo Envío (USD)]]</f>
        <v>11</v>
      </c>
      <c r="U871" s="168">
        <f>INVENTARIO[[#This Row],[Costo total]]*1.5</f>
        <v>16.5</v>
      </c>
      <c r="V871" s="43">
        <v>20</v>
      </c>
      <c r="W871" s="43">
        <f>INVENTARIO[[#This Row],[Precio Final]]-INVENTARIO[[#This Row],[Costo total]]</f>
        <v>9</v>
      </c>
      <c r="X871" s="172">
        <f>INVENTARIO[[#This Row],[Ganancia Unitaria]]*INVENTARIO[[#This Row],[Salidas]]</f>
        <v>0</v>
      </c>
      <c r="Y871" s="43"/>
      <c r="Z871" s="43"/>
    </row>
    <row r="872" spans="1:26" ht="55" customHeight="1" x14ac:dyDescent="0.15">
      <c r="A872" s="42" t="s">
        <v>2314</v>
      </c>
      <c r="B872" s="173"/>
      <c r="C872" s="174" t="s">
        <v>12</v>
      </c>
      <c r="D872" s="78" t="s">
        <v>50</v>
      </c>
      <c r="E872" s="78" t="s">
        <v>2463</v>
      </c>
      <c r="F872" s="78" t="s">
        <v>695</v>
      </c>
      <c r="G872" s="78" t="s">
        <v>164</v>
      </c>
      <c r="H872" s="175">
        <f>INVENTARIO[[#This Row],[Precio Final]]</f>
        <v>25</v>
      </c>
      <c r="I872" s="78" t="e">
        <f t="shared" si="58"/>
        <v>#DIV/0!</v>
      </c>
      <c r="J872" s="78">
        <v>1</v>
      </c>
      <c r="K872" s="110">
        <f>SUMIFS(VENTAS[Cantidad],VENTAS[Código del producto Vendido],INVENTARIO[[#This Row],[Code]])</f>
        <v>1</v>
      </c>
      <c r="L872" s="120">
        <f>INVENTARIO[[#This Row],[Entradas]]-INVENTARIO[[#This Row],[Salidas]]</f>
        <v>0</v>
      </c>
      <c r="M872" s="175">
        <f>INVENTARIO[[#This Row],[Precio Final]]*10%</f>
        <v>2.5</v>
      </c>
      <c r="N872" s="42"/>
      <c r="O872" s="42"/>
      <c r="P872" s="42" t="e">
        <f>INVENTARIO[[#This Row],[Costo Unitario (MXN)]]/INVENTARIO[[#This Row],[USD -&gt; MXN]]</f>
        <v>#DIV/0!</v>
      </c>
      <c r="Q872" s="110"/>
      <c r="R872" s="42"/>
      <c r="S872" s="178"/>
      <c r="T872" s="42" t="e">
        <f>INVENTARIO[[#This Row],[Costo Unitario (USD)]]+INVENTARIO[[#This Row],[Costo Envío (USD)]]</f>
        <v>#DIV/0!</v>
      </c>
      <c r="U872" s="42" t="e">
        <f>INVENTARIO[[#This Row],[Costo total]]*1.5</f>
        <v>#DIV/0!</v>
      </c>
      <c r="V872" s="42">
        <v>25</v>
      </c>
      <c r="W872" s="42" t="e">
        <f>INVENTARIO[[#This Row],[Precio Final]]-INVENTARIO[[#This Row],[Costo total]]</f>
        <v>#DIV/0!</v>
      </c>
      <c r="X872" s="176" t="e">
        <f>INVENTARIO[[#This Row],[Ganancia Unitaria]]*INVENTARIO[[#This Row],[Salidas]]</f>
        <v>#DIV/0!</v>
      </c>
      <c r="Y872" s="42"/>
      <c r="Z872" s="20"/>
    </row>
    <row r="873" spans="1:26" ht="55" customHeight="1" x14ac:dyDescent="0.15">
      <c r="A873" s="43" t="s">
        <v>2315</v>
      </c>
      <c r="B873" s="169"/>
      <c r="C873" s="170" t="s">
        <v>12</v>
      </c>
      <c r="D873" s="83" t="s">
        <v>50</v>
      </c>
      <c r="E873" s="83" t="s">
        <v>2463</v>
      </c>
      <c r="F873" s="83" t="s">
        <v>697</v>
      </c>
      <c r="G873" s="83" t="s">
        <v>164</v>
      </c>
      <c r="H873" s="171">
        <f>INVENTARIO[[#This Row],[Precio Final]]</f>
        <v>25</v>
      </c>
      <c r="I873" s="83" t="e">
        <f t="shared" si="58"/>
        <v>#DIV/0!</v>
      </c>
      <c r="J873" s="83">
        <v>1</v>
      </c>
      <c r="K873" s="112">
        <f>SUMIFS(VENTAS[Cantidad],VENTAS[Código del producto Vendido],INVENTARIO[[#This Row],[Code]])</f>
        <v>0</v>
      </c>
      <c r="L873" s="121">
        <f>INVENTARIO[[#This Row],[Entradas]]-INVENTARIO[[#This Row],[Salidas]]</f>
        <v>1</v>
      </c>
      <c r="M873" s="171">
        <f>INVENTARIO[[#This Row],[Precio Final]]*10%</f>
        <v>2.5</v>
      </c>
      <c r="N873" s="43"/>
      <c r="O873" s="43"/>
      <c r="P873" s="43" t="e">
        <f>INVENTARIO[[#This Row],[Costo Unitario (MXN)]]/INVENTARIO[[#This Row],[USD -&gt; MXN]]</f>
        <v>#DIV/0!</v>
      </c>
      <c r="Q873" s="112"/>
      <c r="R873" s="43"/>
      <c r="S873" s="177"/>
      <c r="T873" s="168" t="e">
        <f>INVENTARIO[[#This Row],[Costo Unitario (USD)]]+INVENTARIO[[#This Row],[Costo Envío (USD)]]</f>
        <v>#DIV/0!</v>
      </c>
      <c r="U873" s="168" t="e">
        <f>INVENTARIO[[#This Row],[Costo total]]*1.5</f>
        <v>#DIV/0!</v>
      </c>
      <c r="V873" s="43">
        <v>25</v>
      </c>
      <c r="W873" s="43" t="e">
        <f>INVENTARIO[[#This Row],[Precio Final]]-INVENTARIO[[#This Row],[Costo total]]</f>
        <v>#DIV/0!</v>
      </c>
      <c r="X873" s="172" t="e">
        <f>INVENTARIO[[#This Row],[Ganancia Unitaria]]*INVENTARIO[[#This Row],[Salidas]]</f>
        <v>#DIV/0!</v>
      </c>
      <c r="Y873" s="43"/>
      <c r="Z873" s="43"/>
    </row>
    <row r="874" spans="1:26" ht="55" customHeight="1" x14ac:dyDescent="0.15">
      <c r="A874" s="42" t="s">
        <v>2316</v>
      </c>
      <c r="B874" s="173"/>
      <c r="C874" s="174" t="s">
        <v>12</v>
      </c>
      <c r="D874" s="78" t="s">
        <v>50</v>
      </c>
      <c r="E874" s="78" t="s">
        <v>2463</v>
      </c>
      <c r="F874" s="78" t="s">
        <v>698</v>
      </c>
      <c r="G874" s="78" t="s">
        <v>164</v>
      </c>
      <c r="H874" s="175">
        <f>INVENTARIO[[#This Row],[Precio Final]]</f>
        <v>25</v>
      </c>
      <c r="I874" s="78" t="e">
        <f t="shared" si="58"/>
        <v>#DIV/0!</v>
      </c>
      <c r="J874" s="78">
        <v>1</v>
      </c>
      <c r="K874" s="110">
        <f>SUMIFS(VENTAS[Cantidad],VENTAS[Código del producto Vendido],INVENTARIO[[#This Row],[Code]])</f>
        <v>0</v>
      </c>
      <c r="L874" s="120">
        <f>INVENTARIO[[#This Row],[Entradas]]-INVENTARIO[[#This Row],[Salidas]]</f>
        <v>1</v>
      </c>
      <c r="M874" s="175">
        <f>INVENTARIO[[#This Row],[Precio Final]]*10%</f>
        <v>2.5</v>
      </c>
      <c r="N874" s="42"/>
      <c r="O874" s="42"/>
      <c r="P874" s="42" t="e">
        <f>INVENTARIO[[#This Row],[Costo Unitario (MXN)]]/INVENTARIO[[#This Row],[USD -&gt; MXN]]</f>
        <v>#DIV/0!</v>
      </c>
      <c r="Q874" s="110"/>
      <c r="R874" s="42"/>
      <c r="S874" s="178"/>
      <c r="T874" s="42" t="e">
        <f>INVENTARIO[[#This Row],[Costo Unitario (USD)]]+INVENTARIO[[#This Row],[Costo Envío (USD)]]</f>
        <v>#DIV/0!</v>
      </c>
      <c r="U874" s="42" t="e">
        <f>INVENTARIO[[#This Row],[Costo total]]*1.5</f>
        <v>#DIV/0!</v>
      </c>
      <c r="V874" s="42">
        <v>25</v>
      </c>
      <c r="W874" s="42" t="e">
        <f>INVENTARIO[[#This Row],[Precio Final]]-INVENTARIO[[#This Row],[Costo total]]</f>
        <v>#DIV/0!</v>
      </c>
      <c r="X874" s="176" t="e">
        <f>INVENTARIO[[#This Row],[Ganancia Unitaria]]*INVENTARIO[[#This Row],[Salidas]]</f>
        <v>#DIV/0!</v>
      </c>
      <c r="Y874" s="42"/>
      <c r="Z874" s="20"/>
    </row>
    <row r="875" spans="1:26" ht="55" customHeight="1" x14ac:dyDescent="0.15">
      <c r="A875" s="43" t="s">
        <v>2317</v>
      </c>
      <c r="B875" s="169"/>
      <c r="C875" s="170" t="s">
        <v>12</v>
      </c>
      <c r="D875" s="83" t="s">
        <v>50</v>
      </c>
      <c r="E875" s="83" t="s">
        <v>2416</v>
      </c>
      <c r="F875" s="83" t="s">
        <v>2464</v>
      </c>
      <c r="G875" s="83" t="s">
        <v>164</v>
      </c>
      <c r="H875" s="171">
        <f>INVENTARIO[[#This Row],[Precio Final]]</f>
        <v>20</v>
      </c>
      <c r="I875" s="83" t="e">
        <f t="shared" si="58"/>
        <v>#DIV/0!</v>
      </c>
      <c r="J875" s="83">
        <v>2</v>
      </c>
      <c r="K875" s="112">
        <f>SUMIFS(VENTAS[Cantidad],VENTAS[Código del producto Vendido],INVENTARIO[[#This Row],[Code]])</f>
        <v>0</v>
      </c>
      <c r="L875" s="121">
        <f>INVENTARIO[[#This Row],[Entradas]]-INVENTARIO[[#This Row],[Salidas]]</f>
        <v>2</v>
      </c>
      <c r="M875" s="171">
        <f>INVENTARIO[[#This Row],[Precio Final]]*10%</f>
        <v>2</v>
      </c>
      <c r="N875" s="43"/>
      <c r="O875" s="43"/>
      <c r="P875" s="43" t="e">
        <f>INVENTARIO[[#This Row],[Costo Unitario (MXN)]]/INVENTARIO[[#This Row],[USD -&gt; MXN]]</f>
        <v>#DIV/0!</v>
      </c>
      <c r="Q875" s="112"/>
      <c r="R875" s="43"/>
      <c r="S875" s="177"/>
      <c r="T875" s="168" t="e">
        <f>INVENTARIO[[#This Row],[Costo Unitario (USD)]]+INVENTARIO[[#This Row],[Costo Envío (USD)]]</f>
        <v>#DIV/0!</v>
      </c>
      <c r="U875" s="168" t="e">
        <f>INVENTARIO[[#This Row],[Costo total]]*1.5</f>
        <v>#DIV/0!</v>
      </c>
      <c r="V875" s="43">
        <v>20</v>
      </c>
      <c r="W875" s="43" t="e">
        <f>INVENTARIO[[#This Row],[Precio Final]]-INVENTARIO[[#This Row],[Costo total]]</f>
        <v>#DIV/0!</v>
      </c>
      <c r="X875" s="172" t="e">
        <f>INVENTARIO[[#This Row],[Ganancia Unitaria]]*INVENTARIO[[#This Row],[Salidas]]</f>
        <v>#DIV/0!</v>
      </c>
      <c r="Y875" s="43"/>
      <c r="Z875" s="43"/>
    </row>
    <row r="876" spans="1:26" ht="55" customHeight="1" x14ac:dyDescent="0.15">
      <c r="A876" s="42" t="s">
        <v>2318</v>
      </c>
      <c r="B876" s="173"/>
      <c r="C876" s="174" t="s">
        <v>12</v>
      </c>
      <c r="D876" s="78" t="s">
        <v>50</v>
      </c>
      <c r="E876" s="78" t="s">
        <v>2416</v>
      </c>
      <c r="F876" s="78" t="s">
        <v>2462</v>
      </c>
      <c r="G876" s="78" t="s">
        <v>164</v>
      </c>
      <c r="H876" s="175">
        <f>INVENTARIO[[#This Row],[Precio Final]]</f>
        <v>20</v>
      </c>
      <c r="I876" s="78" t="e">
        <f t="shared" si="58"/>
        <v>#DIV/0!</v>
      </c>
      <c r="J876" s="78">
        <v>2</v>
      </c>
      <c r="K876" s="110">
        <f>SUMIFS(VENTAS[Cantidad],VENTAS[Código del producto Vendido],INVENTARIO[[#This Row],[Code]])</f>
        <v>0</v>
      </c>
      <c r="L876" s="120">
        <f>INVENTARIO[[#This Row],[Entradas]]-INVENTARIO[[#This Row],[Salidas]]</f>
        <v>2</v>
      </c>
      <c r="M876" s="175">
        <f>INVENTARIO[[#This Row],[Precio Final]]*10%</f>
        <v>2</v>
      </c>
      <c r="N876" s="42"/>
      <c r="O876" s="42"/>
      <c r="P876" s="42" t="e">
        <f>INVENTARIO[[#This Row],[Costo Unitario (MXN)]]/INVENTARIO[[#This Row],[USD -&gt; MXN]]</f>
        <v>#DIV/0!</v>
      </c>
      <c r="Q876" s="110"/>
      <c r="R876" s="42"/>
      <c r="S876" s="178"/>
      <c r="T876" s="42" t="e">
        <f>INVENTARIO[[#This Row],[Costo Unitario (USD)]]+INVENTARIO[[#This Row],[Costo Envío (USD)]]</f>
        <v>#DIV/0!</v>
      </c>
      <c r="U876" s="42" t="e">
        <f>INVENTARIO[[#This Row],[Costo total]]*1.5</f>
        <v>#DIV/0!</v>
      </c>
      <c r="V876" s="42">
        <v>20</v>
      </c>
      <c r="W876" s="42" t="e">
        <f>INVENTARIO[[#This Row],[Precio Final]]-INVENTARIO[[#This Row],[Costo total]]</f>
        <v>#DIV/0!</v>
      </c>
      <c r="X876" s="176" t="e">
        <f>INVENTARIO[[#This Row],[Ganancia Unitaria]]*INVENTARIO[[#This Row],[Salidas]]</f>
        <v>#DIV/0!</v>
      </c>
      <c r="Y876" s="42"/>
      <c r="Z876" s="20"/>
    </row>
    <row r="877" spans="1:26" ht="55" customHeight="1" x14ac:dyDescent="0.15">
      <c r="A877" s="43" t="s">
        <v>2319</v>
      </c>
      <c r="B877" s="169"/>
      <c r="C877" s="170" t="s">
        <v>12</v>
      </c>
      <c r="D877" s="83" t="s">
        <v>50</v>
      </c>
      <c r="E877" s="83" t="s">
        <v>2417</v>
      </c>
      <c r="F877" s="83" t="s">
        <v>695</v>
      </c>
      <c r="G877" s="83" t="s">
        <v>164</v>
      </c>
      <c r="H877" s="171">
        <f>INVENTARIO[[#This Row],[Precio Final]]</f>
        <v>20</v>
      </c>
      <c r="I877" s="83" t="e">
        <f t="shared" si="58"/>
        <v>#DIV/0!</v>
      </c>
      <c r="J877" s="83">
        <v>2</v>
      </c>
      <c r="K877" s="112">
        <f>SUMIFS(VENTAS[Cantidad],VENTAS[Código del producto Vendido],INVENTARIO[[#This Row],[Code]])</f>
        <v>0</v>
      </c>
      <c r="L877" s="121">
        <f>INVENTARIO[[#This Row],[Entradas]]-INVENTARIO[[#This Row],[Salidas]]</f>
        <v>2</v>
      </c>
      <c r="M877" s="171">
        <f>INVENTARIO[[#This Row],[Precio Final]]*10%</f>
        <v>2</v>
      </c>
      <c r="N877" s="43"/>
      <c r="O877" s="43"/>
      <c r="P877" s="43" t="e">
        <f>INVENTARIO[[#This Row],[Costo Unitario (MXN)]]/INVENTARIO[[#This Row],[USD -&gt; MXN]]</f>
        <v>#DIV/0!</v>
      </c>
      <c r="Q877" s="112"/>
      <c r="R877" s="43"/>
      <c r="S877" s="177"/>
      <c r="T877" s="168" t="e">
        <f>INVENTARIO[[#This Row],[Costo Unitario (USD)]]+INVENTARIO[[#This Row],[Costo Envío (USD)]]</f>
        <v>#DIV/0!</v>
      </c>
      <c r="U877" s="168" t="e">
        <f>INVENTARIO[[#This Row],[Costo total]]*1.5</f>
        <v>#DIV/0!</v>
      </c>
      <c r="V877" s="43">
        <v>20</v>
      </c>
      <c r="W877" s="43" t="e">
        <f>INVENTARIO[[#This Row],[Precio Final]]-INVENTARIO[[#This Row],[Costo total]]</f>
        <v>#DIV/0!</v>
      </c>
      <c r="X877" s="172" t="e">
        <f>INVENTARIO[[#This Row],[Ganancia Unitaria]]*INVENTARIO[[#This Row],[Salidas]]</f>
        <v>#DIV/0!</v>
      </c>
      <c r="Y877" s="43"/>
      <c r="Z877" s="43"/>
    </row>
    <row r="878" spans="1:26" ht="55" customHeight="1" x14ac:dyDescent="0.15">
      <c r="A878" s="42" t="s">
        <v>2320</v>
      </c>
      <c r="B878" s="173"/>
      <c r="C878" s="174" t="s">
        <v>12</v>
      </c>
      <c r="D878" s="78" t="s">
        <v>50</v>
      </c>
      <c r="E878" s="78" t="s">
        <v>2418</v>
      </c>
      <c r="F878" s="78" t="s">
        <v>695</v>
      </c>
      <c r="G878" s="78" t="s">
        <v>164</v>
      </c>
      <c r="H878" s="175">
        <f>INVENTARIO[[#This Row],[Precio Final]]</f>
        <v>0</v>
      </c>
      <c r="I878" s="78" t="e">
        <f t="shared" si="58"/>
        <v>#DIV/0!</v>
      </c>
      <c r="J878" s="78"/>
      <c r="K878" s="110">
        <f>SUMIFS(VENTAS[Cantidad],VENTAS[Código del producto Vendido],INVENTARIO[[#This Row],[Code]])</f>
        <v>0</v>
      </c>
      <c r="L878" s="120">
        <f>INVENTARIO[[#This Row],[Entradas]]-INVENTARIO[[#This Row],[Salidas]]</f>
        <v>0</v>
      </c>
      <c r="M878" s="175">
        <f>INVENTARIO[[#This Row],[Precio Final]]*10%</f>
        <v>0</v>
      </c>
      <c r="N878" s="42"/>
      <c r="O878" s="42"/>
      <c r="P878" s="42" t="e">
        <f>INVENTARIO[[#This Row],[Costo Unitario (MXN)]]/INVENTARIO[[#This Row],[USD -&gt; MXN]]</f>
        <v>#DIV/0!</v>
      </c>
      <c r="Q878" s="110"/>
      <c r="R878" s="42"/>
      <c r="S878" s="178"/>
      <c r="T878" s="42" t="e">
        <f>INVENTARIO[[#This Row],[Costo Unitario (USD)]]+INVENTARIO[[#This Row],[Costo Envío (USD)]]</f>
        <v>#DIV/0!</v>
      </c>
      <c r="U878" s="42" t="e">
        <f>INVENTARIO[[#This Row],[Costo total]]*1.5</f>
        <v>#DIV/0!</v>
      </c>
      <c r="V878" s="42"/>
      <c r="W878" s="42" t="e">
        <f>INVENTARIO[[#This Row],[Precio Final]]-INVENTARIO[[#This Row],[Costo total]]</f>
        <v>#DIV/0!</v>
      </c>
      <c r="X878" s="176" t="e">
        <f>INVENTARIO[[#This Row],[Ganancia Unitaria]]*INVENTARIO[[#This Row],[Salidas]]</f>
        <v>#DIV/0!</v>
      </c>
      <c r="Y878" s="42"/>
      <c r="Z878" s="20"/>
    </row>
    <row r="879" spans="1:26" ht="55" customHeight="1" x14ac:dyDescent="0.15">
      <c r="A879" s="43" t="s">
        <v>2321</v>
      </c>
      <c r="B879" s="169"/>
      <c r="C879" s="170" t="s">
        <v>12</v>
      </c>
      <c r="D879" s="83" t="s">
        <v>50</v>
      </c>
      <c r="E879" s="83" t="s">
        <v>2418</v>
      </c>
      <c r="F879" s="83" t="s">
        <v>697</v>
      </c>
      <c r="G879" s="83" t="s">
        <v>164</v>
      </c>
      <c r="H879" s="171">
        <f>INVENTARIO[[#This Row],[Precio Final]]</f>
        <v>0</v>
      </c>
      <c r="I879" s="83" t="e">
        <f t="shared" si="58"/>
        <v>#DIV/0!</v>
      </c>
      <c r="J879" s="83"/>
      <c r="K879" s="112">
        <f>SUMIFS(VENTAS[Cantidad],VENTAS[Código del producto Vendido],INVENTARIO[[#This Row],[Code]])</f>
        <v>0</v>
      </c>
      <c r="L879" s="121">
        <f>INVENTARIO[[#This Row],[Entradas]]-INVENTARIO[[#This Row],[Salidas]]</f>
        <v>0</v>
      </c>
      <c r="M879" s="171">
        <f>INVENTARIO[[#This Row],[Precio Final]]*10%</f>
        <v>0</v>
      </c>
      <c r="N879" s="43"/>
      <c r="O879" s="43"/>
      <c r="P879" s="43" t="e">
        <f>INVENTARIO[[#This Row],[Costo Unitario (MXN)]]/INVENTARIO[[#This Row],[USD -&gt; MXN]]</f>
        <v>#DIV/0!</v>
      </c>
      <c r="Q879" s="112"/>
      <c r="R879" s="43"/>
      <c r="S879" s="177"/>
      <c r="T879" s="168" t="e">
        <f>INVENTARIO[[#This Row],[Costo Unitario (USD)]]+INVENTARIO[[#This Row],[Costo Envío (USD)]]</f>
        <v>#DIV/0!</v>
      </c>
      <c r="U879" s="168" t="e">
        <f>INVENTARIO[[#This Row],[Costo total]]*1.5</f>
        <v>#DIV/0!</v>
      </c>
      <c r="V879" s="43"/>
      <c r="W879" s="43" t="e">
        <f>INVENTARIO[[#This Row],[Precio Final]]-INVENTARIO[[#This Row],[Costo total]]</f>
        <v>#DIV/0!</v>
      </c>
      <c r="X879" s="172" t="e">
        <f>INVENTARIO[[#This Row],[Ganancia Unitaria]]*INVENTARIO[[#This Row],[Salidas]]</f>
        <v>#DIV/0!</v>
      </c>
      <c r="Y879" s="43"/>
      <c r="Z879" s="43"/>
    </row>
    <row r="880" spans="1:26" ht="55" customHeight="1" x14ac:dyDescent="0.15">
      <c r="A880" s="42" t="s">
        <v>2322</v>
      </c>
      <c r="B880" s="173"/>
      <c r="C880" s="174" t="s">
        <v>12</v>
      </c>
      <c r="D880" s="78" t="s">
        <v>50</v>
      </c>
      <c r="E880" s="78" t="s">
        <v>2413</v>
      </c>
      <c r="F880" s="78" t="s">
        <v>697</v>
      </c>
      <c r="G880" s="78" t="s">
        <v>164</v>
      </c>
      <c r="H880" s="175">
        <f>INVENTARIO[[#This Row],[Precio Final]]</f>
        <v>20</v>
      </c>
      <c r="I880" s="78" t="e">
        <f t="shared" si="58"/>
        <v>#DIV/0!</v>
      </c>
      <c r="J880" s="78">
        <v>1</v>
      </c>
      <c r="K880" s="110">
        <f>SUMIFS(VENTAS[Cantidad],VENTAS[Código del producto Vendido],INVENTARIO[[#This Row],[Code]])</f>
        <v>0</v>
      </c>
      <c r="L880" s="120">
        <f>INVENTARIO[[#This Row],[Entradas]]-INVENTARIO[[#This Row],[Salidas]]</f>
        <v>1</v>
      </c>
      <c r="M880" s="175">
        <f>INVENTARIO[[#This Row],[Precio Final]]*10%</f>
        <v>2</v>
      </c>
      <c r="N880" s="42"/>
      <c r="O880" s="42"/>
      <c r="P880" s="42" t="e">
        <f>INVENTARIO[[#This Row],[Costo Unitario (MXN)]]/INVENTARIO[[#This Row],[USD -&gt; MXN]]</f>
        <v>#DIV/0!</v>
      </c>
      <c r="Q880" s="110"/>
      <c r="R880" s="42"/>
      <c r="S880" s="178"/>
      <c r="T880" s="42" t="e">
        <f>INVENTARIO[[#This Row],[Costo Unitario (USD)]]+INVENTARIO[[#This Row],[Costo Envío (USD)]]</f>
        <v>#DIV/0!</v>
      </c>
      <c r="U880" s="42" t="e">
        <f>INVENTARIO[[#This Row],[Costo total]]*1.5</f>
        <v>#DIV/0!</v>
      </c>
      <c r="V880" s="42">
        <v>20</v>
      </c>
      <c r="W880" s="42" t="e">
        <f>INVENTARIO[[#This Row],[Precio Final]]-INVENTARIO[[#This Row],[Costo total]]</f>
        <v>#DIV/0!</v>
      </c>
      <c r="X880" s="176" t="e">
        <f>INVENTARIO[[#This Row],[Ganancia Unitaria]]*INVENTARIO[[#This Row],[Salidas]]</f>
        <v>#DIV/0!</v>
      </c>
      <c r="Y880" s="42"/>
      <c r="Z880" s="20"/>
    </row>
    <row r="881" spans="1:26" ht="55" customHeight="1" x14ac:dyDescent="0.15">
      <c r="A881" s="43" t="s">
        <v>2323</v>
      </c>
      <c r="B881" s="169"/>
      <c r="C881" s="170" t="s">
        <v>12</v>
      </c>
      <c r="D881" s="83" t="s">
        <v>50</v>
      </c>
      <c r="E881" s="83" t="s">
        <v>2419</v>
      </c>
      <c r="F881" s="83" t="s">
        <v>692</v>
      </c>
      <c r="G881" s="83" t="s">
        <v>426</v>
      </c>
      <c r="H881" s="171">
        <f>INVENTARIO[[#This Row],[Precio Final]]</f>
        <v>28</v>
      </c>
      <c r="I881" s="83" t="e">
        <f t="shared" si="58"/>
        <v>#DIV/0!</v>
      </c>
      <c r="J881" s="83">
        <v>1</v>
      </c>
      <c r="K881" s="112">
        <f>SUMIFS(VENTAS[Cantidad],VENTAS[Código del producto Vendido],INVENTARIO[[#This Row],[Code]])</f>
        <v>0</v>
      </c>
      <c r="L881" s="121">
        <f>INVENTARIO[[#This Row],[Entradas]]-INVENTARIO[[#This Row],[Salidas]]</f>
        <v>1</v>
      </c>
      <c r="M881" s="171">
        <f>INVENTARIO[[#This Row],[Precio Final]]*10%</f>
        <v>2.8000000000000003</v>
      </c>
      <c r="N881" s="43"/>
      <c r="O881" s="43"/>
      <c r="P881" s="43" t="e">
        <f>INVENTARIO[[#This Row],[Costo Unitario (MXN)]]/INVENTARIO[[#This Row],[USD -&gt; MXN]]</f>
        <v>#DIV/0!</v>
      </c>
      <c r="Q881" s="112"/>
      <c r="R881" s="43"/>
      <c r="S881" s="177"/>
      <c r="T881" s="168" t="e">
        <f>INVENTARIO[[#This Row],[Costo Unitario (USD)]]+INVENTARIO[[#This Row],[Costo Envío (USD)]]</f>
        <v>#DIV/0!</v>
      </c>
      <c r="U881" s="168" t="e">
        <f>INVENTARIO[[#This Row],[Costo total]]*1.5</f>
        <v>#DIV/0!</v>
      </c>
      <c r="V881" s="43">
        <v>28</v>
      </c>
      <c r="W881" s="43" t="e">
        <f>INVENTARIO[[#This Row],[Precio Final]]-INVENTARIO[[#This Row],[Costo total]]</f>
        <v>#DIV/0!</v>
      </c>
      <c r="X881" s="172" t="e">
        <f>INVENTARIO[[#This Row],[Ganancia Unitaria]]*INVENTARIO[[#This Row],[Salidas]]</f>
        <v>#DIV/0!</v>
      </c>
      <c r="Y881" s="43"/>
      <c r="Z881" s="43"/>
    </row>
    <row r="882" spans="1:26" ht="55" customHeight="1" x14ac:dyDescent="0.15">
      <c r="A882" s="42" t="s">
        <v>2324</v>
      </c>
      <c r="B882" s="173"/>
      <c r="C882" s="174" t="s">
        <v>12</v>
      </c>
      <c r="D882" s="78" t="s">
        <v>50</v>
      </c>
      <c r="E882" s="78" t="s">
        <v>2420</v>
      </c>
      <c r="F882" s="78" t="s">
        <v>1208</v>
      </c>
      <c r="G882" s="78" t="s">
        <v>426</v>
      </c>
      <c r="H882" s="175">
        <f>INVENTARIO[[#This Row],[Precio Final]]</f>
        <v>20</v>
      </c>
      <c r="I882" s="78" t="e">
        <f t="shared" si="58"/>
        <v>#DIV/0!</v>
      </c>
      <c r="J882" s="78">
        <v>1</v>
      </c>
      <c r="K882" s="110">
        <f>SUMIFS(VENTAS[Cantidad],VENTAS[Código del producto Vendido],INVENTARIO[[#This Row],[Code]])</f>
        <v>0</v>
      </c>
      <c r="L882" s="120">
        <f>INVENTARIO[[#This Row],[Entradas]]-INVENTARIO[[#This Row],[Salidas]]</f>
        <v>1</v>
      </c>
      <c r="M882" s="175">
        <f>INVENTARIO[[#This Row],[Precio Final]]*10%</f>
        <v>2</v>
      </c>
      <c r="N882" s="42"/>
      <c r="O882" s="42"/>
      <c r="P882" s="42" t="e">
        <f>INVENTARIO[[#This Row],[Costo Unitario (MXN)]]/INVENTARIO[[#This Row],[USD -&gt; MXN]]</f>
        <v>#DIV/0!</v>
      </c>
      <c r="Q882" s="110"/>
      <c r="R882" s="42"/>
      <c r="S882" s="178"/>
      <c r="T882" s="42" t="e">
        <f>INVENTARIO[[#This Row],[Costo Unitario (USD)]]+INVENTARIO[[#This Row],[Costo Envío (USD)]]</f>
        <v>#DIV/0!</v>
      </c>
      <c r="U882" s="42" t="e">
        <f>INVENTARIO[[#This Row],[Costo total]]*1.5</f>
        <v>#DIV/0!</v>
      </c>
      <c r="V882" s="42">
        <v>20</v>
      </c>
      <c r="W882" s="42" t="e">
        <f>INVENTARIO[[#This Row],[Precio Final]]-INVENTARIO[[#This Row],[Costo total]]</f>
        <v>#DIV/0!</v>
      </c>
      <c r="X882" s="176" t="e">
        <f>INVENTARIO[[#This Row],[Ganancia Unitaria]]*INVENTARIO[[#This Row],[Salidas]]</f>
        <v>#DIV/0!</v>
      </c>
      <c r="Y882" s="42"/>
      <c r="Z882" s="20"/>
    </row>
    <row r="883" spans="1:26" ht="55" customHeight="1" x14ac:dyDescent="0.15">
      <c r="A883" s="43" t="s">
        <v>2325</v>
      </c>
      <c r="B883" s="169"/>
      <c r="C883" s="170" t="s">
        <v>12</v>
      </c>
      <c r="D883" s="83" t="s">
        <v>50</v>
      </c>
      <c r="E883" s="83" t="s">
        <v>2423</v>
      </c>
      <c r="F883" s="83" t="s">
        <v>1208</v>
      </c>
      <c r="G883" s="83" t="s">
        <v>426</v>
      </c>
      <c r="H883" s="171">
        <f>INVENTARIO[[#This Row],[Precio Final]]</f>
        <v>20</v>
      </c>
      <c r="I883" s="83" t="e">
        <f t="shared" si="58"/>
        <v>#DIV/0!</v>
      </c>
      <c r="J883" s="83">
        <v>1</v>
      </c>
      <c r="K883" s="112">
        <f>SUMIFS(VENTAS[Cantidad],VENTAS[Código del producto Vendido],INVENTARIO[[#This Row],[Code]])</f>
        <v>0</v>
      </c>
      <c r="L883" s="121">
        <f>INVENTARIO[[#This Row],[Entradas]]-INVENTARIO[[#This Row],[Salidas]]</f>
        <v>1</v>
      </c>
      <c r="M883" s="171">
        <f>INVENTARIO[[#This Row],[Precio Final]]*10%</f>
        <v>2</v>
      </c>
      <c r="N883" s="43"/>
      <c r="O883" s="43"/>
      <c r="P883" s="43" t="e">
        <f>INVENTARIO[[#This Row],[Costo Unitario (MXN)]]/INVENTARIO[[#This Row],[USD -&gt; MXN]]</f>
        <v>#DIV/0!</v>
      </c>
      <c r="Q883" s="112"/>
      <c r="R883" s="43"/>
      <c r="S883" s="177"/>
      <c r="T883" s="168" t="e">
        <f>INVENTARIO[[#This Row],[Costo Unitario (USD)]]+INVENTARIO[[#This Row],[Costo Envío (USD)]]</f>
        <v>#DIV/0!</v>
      </c>
      <c r="U883" s="168" t="e">
        <f>INVENTARIO[[#This Row],[Costo total]]*1.5</f>
        <v>#DIV/0!</v>
      </c>
      <c r="V883" s="43">
        <v>20</v>
      </c>
      <c r="W883" s="43" t="e">
        <f>INVENTARIO[[#This Row],[Precio Final]]-INVENTARIO[[#This Row],[Costo total]]</f>
        <v>#DIV/0!</v>
      </c>
      <c r="X883" s="172" t="e">
        <f>INVENTARIO[[#This Row],[Ganancia Unitaria]]*INVENTARIO[[#This Row],[Salidas]]</f>
        <v>#DIV/0!</v>
      </c>
      <c r="Y883" s="43"/>
      <c r="Z883" s="43"/>
    </row>
    <row r="884" spans="1:26" ht="55" customHeight="1" x14ac:dyDescent="0.15">
      <c r="A884" s="42" t="s">
        <v>2421</v>
      </c>
      <c r="B884" s="173"/>
      <c r="C884" s="174" t="s">
        <v>12</v>
      </c>
      <c r="D884" s="78" t="s">
        <v>50</v>
      </c>
      <c r="E884" s="78" t="s">
        <v>2424</v>
      </c>
      <c r="F884" s="78" t="s">
        <v>697</v>
      </c>
      <c r="G884" s="78" t="s">
        <v>1955</v>
      </c>
      <c r="H884" s="175">
        <f>INVENTARIO[[#This Row],[Precio Final]]</f>
        <v>19</v>
      </c>
      <c r="I884" s="78" t="e">
        <f t="shared" si="58"/>
        <v>#DIV/0!</v>
      </c>
      <c r="J884" s="78">
        <v>1</v>
      </c>
      <c r="K884" s="110">
        <f>SUMIFS(VENTAS[Cantidad],VENTAS[Código del producto Vendido],INVENTARIO[[#This Row],[Code]])</f>
        <v>0</v>
      </c>
      <c r="L884" s="120">
        <f>INVENTARIO[[#This Row],[Entradas]]-INVENTARIO[[#This Row],[Salidas]]</f>
        <v>1</v>
      </c>
      <c r="M884" s="175">
        <f>INVENTARIO[[#This Row],[Precio Final]]*10%</f>
        <v>1.9000000000000001</v>
      </c>
      <c r="N884" s="42"/>
      <c r="O884" s="42"/>
      <c r="P884" s="42" t="e">
        <f>INVENTARIO[[#This Row],[Costo Unitario (MXN)]]/INVENTARIO[[#This Row],[USD -&gt; MXN]]</f>
        <v>#DIV/0!</v>
      </c>
      <c r="Q884" s="110"/>
      <c r="R884" s="42"/>
      <c r="S884" s="178">
        <v>3</v>
      </c>
      <c r="T884" s="42" t="e">
        <f>INVENTARIO[[#This Row],[Costo Unitario (USD)]]+INVENTARIO[[#This Row],[Costo Envío (USD)]]</f>
        <v>#DIV/0!</v>
      </c>
      <c r="U884" s="42" t="e">
        <f>INVENTARIO[[#This Row],[Costo total]]*1.5</f>
        <v>#DIV/0!</v>
      </c>
      <c r="V884" s="42">
        <v>19</v>
      </c>
      <c r="W884" s="42" t="e">
        <f>INVENTARIO[[#This Row],[Precio Final]]-INVENTARIO[[#This Row],[Costo total]]</f>
        <v>#DIV/0!</v>
      </c>
      <c r="X884" s="176" t="e">
        <f>INVENTARIO[[#This Row],[Ganancia Unitaria]]*INVENTARIO[[#This Row],[Salidas]]</f>
        <v>#DIV/0!</v>
      </c>
      <c r="Y884" s="42"/>
      <c r="Z884" s="20"/>
    </row>
    <row r="885" spans="1:26" ht="55" customHeight="1" x14ac:dyDescent="0.15">
      <c r="A885" s="43" t="s">
        <v>2422</v>
      </c>
      <c r="B885" s="169"/>
      <c r="C885" s="170" t="s">
        <v>12</v>
      </c>
      <c r="D885" s="83" t="s">
        <v>50</v>
      </c>
      <c r="E885" s="83" t="s">
        <v>2425</v>
      </c>
      <c r="F885" s="83" t="s">
        <v>697</v>
      </c>
      <c r="G885" s="83" t="s">
        <v>164</v>
      </c>
      <c r="H885" s="171">
        <f>INVENTARIO[[#This Row],[Precio Final]]</f>
        <v>16</v>
      </c>
      <c r="I885" s="83" t="e">
        <f t="shared" si="58"/>
        <v>#DIV/0!</v>
      </c>
      <c r="J885" s="83">
        <v>1</v>
      </c>
      <c r="K885" s="112">
        <f>SUMIFS(VENTAS[Cantidad],VENTAS[Código del producto Vendido],INVENTARIO[[#This Row],[Code]])</f>
        <v>0</v>
      </c>
      <c r="L885" s="121">
        <f>INVENTARIO[[#This Row],[Entradas]]-INVENTARIO[[#This Row],[Salidas]]</f>
        <v>1</v>
      </c>
      <c r="M885" s="171">
        <f>INVENTARIO[[#This Row],[Precio Final]]*10%</f>
        <v>1.6</v>
      </c>
      <c r="N885" s="43"/>
      <c r="O885" s="43"/>
      <c r="P885" s="43" t="e">
        <f>INVENTARIO[[#This Row],[Costo Unitario (MXN)]]/INVENTARIO[[#This Row],[USD -&gt; MXN]]</f>
        <v>#DIV/0!</v>
      </c>
      <c r="Q885" s="112"/>
      <c r="R885" s="43"/>
      <c r="S885" s="177"/>
      <c r="T885" s="168" t="e">
        <f>INVENTARIO[[#This Row],[Costo Unitario (USD)]]+INVENTARIO[[#This Row],[Costo Envío (USD)]]</f>
        <v>#DIV/0!</v>
      </c>
      <c r="U885" s="168" t="e">
        <f>INVENTARIO[[#This Row],[Costo total]]*1.5</f>
        <v>#DIV/0!</v>
      </c>
      <c r="V885" s="43">
        <v>16</v>
      </c>
      <c r="W885" s="43" t="e">
        <f>INVENTARIO[[#This Row],[Precio Final]]-INVENTARIO[[#This Row],[Costo total]]</f>
        <v>#DIV/0!</v>
      </c>
      <c r="X885" s="172" t="e">
        <f>INVENTARIO[[#This Row],[Ganancia Unitaria]]*INVENTARIO[[#This Row],[Salidas]]</f>
        <v>#DIV/0!</v>
      </c>
      <c r="Y885" s="43"/>
      <c r="Z885" s="43"/>
    </row>
    <row r="886" spans="1:26" ht="55" customHeight="1" x14ac:dyDescent="0.15">
      <c r="A886" s="42" t="s">
        <v>2183</v>
      </c>
      <c r="B886" s="173"/>
      <c r="C886" s="174" t="s">
        <v>12</v>
      </c>
      <c r="D886" s="78" t="s">
        <v>215</v>
      </c>
      <c r="E886" s="78" t="s">
        <v>2369</v>
      </c>
      <c r="F886" s="78" t="s">
        <v>2465</v>
      </c>
      <c r="G886" s="78" t="s">
        <v>164</v>
      </c>
      <c r="H886" s="175">
        <f>INVENTARIO[[#This Row],[Precio Final]]</f>
        <v>40</v>
      </c>
      <c r="I886" s="78">
        <v>0</v>
      </c>
      <c r="J886" s="78">
        <v>1</v>
      </c>
      <c r="K886" s="110">
        <f>SUMIFS(VENTAS[Cantidad],VENTAS[Código del producto Vendido],INVENTARIO[[#This Row],[Code]])</f>
        <v>0</v>
      </c>
      <c r="L886" s="120">
        <f>INVENTARIO[[#This Row],[Entradas]]-INVENTARIO[[#This Row],[Salidas]]</f>
        <v>1</v>
      </c>
      <c r="M886" s="175">
        <f>INVENTARIO[[#This Row],[Precio Final]]*10%</f>
        <v>4</v>
      </c>
      <c r="N886" s="42">
        <v>0</v>
      </c>
      <c r="O886" s="42">
        <v>0</v>
      </c>
      <c r="P886" s="42">
        <v>26</v>
      </c>
      <c r="Q886" s="110"/>
      <c r="R886" s="42"/>
      <c r="S886" s="178">
        <v>0</v>
      </c>
      <c r="T886" s="42">
        <f>INVENTARIO[[#This Row],[Costo Unitario (USD)]]+INVENTARIO[[#This Row],[Costo Envío (USD)]]</f>
        <v>26</v>
      </c>
      <c r="U886" s="42">
        <f>INVENTARIO[[#This Row],[Costo total]]*1.5</f>
        <v>39</v>
      </c>
      <c r="V886" s="42">
        <v>40</v>
      </c>
      <c r="W886" s="42">
        <f>INVENTARIO[[#This Row],[Precio Final]]-INVENTARIO[[#This Row],[Costo total]]</f>
        <v>14</v>
      </c>
      <c r="X886" s="176">
        <f>INVENTARIO[[#This Row],[Ganancia Unitaria]]*INVENTARIO[[#This Row],[Salidas]]</f>
        <v>0</v>
      </c>
      <c r="Y886" s="42" t="s">
        <v>2133</v>
      </c>
      <c r="Z886" s="20"/>
    </row>
    <row r="887" spans="1:26" ht="55" customHeight="1" x14ac:dyDescent="0.15">
      <c r="A887" s="42"/>
      <c r="B887" s="184"/>
      <c r="C887" s="22" t="s">
        <v>12</v>
      </c>
      <c r="D887" s="185" t="s">
        <v>52</v>
      </c>
      <c r="E887" s="182" t="s">
        <v>2411</v>
      </c>
      <c r="F887" s="183" t="s">
        <v>2479</v>
      </c>
      <c r="G887" s="186" t="s">
        <v>164</v>
      </c>
      <c r="H887" s="42"/>
      <c r="I887" s="187">
        <f ca="1">U887</f>
        <v>0</v>
      </c>
      <c r="J887" s="120"/>
      <c r="K887" s="110">
        <f>SUMIFS(VENTAS[Cantidad],VENTAS[Código del producto Vendido],INVENTARIO[[#This Row],[Code]])</f>
        <v>0</v>
      </c>
      <c r="L887" s="110">
        <f>INVENTARIO[[#This Row],[Entradas]]-INVENTARIO[[#This Row],[Salidas]]</f>
        <v>0</v>
      </c>
      <c r="M887" s="42">
        <f ca="1">INVENTARIO[[#This Row],[Pricing 1]]*10%</f>
        <v>0</v>
      </c>
      <c r="N887" s="42"/>
      <c r="O887" s="42"/>
      <c r="P887" s="42" t="e">
        <f>N887/O887</f>
        <v>#DIV/0!</v>
      </c>
      <c r="Q887" s="110"/>
      <c r="R887" s="42"/>
      <c r="S887" s="188">
        <f>Q887*R887/1000</f>
        <v>0</v>
      </c>
      <c r="T887" s="188">
        <f ca="1">(P887+S887)-INVENTARIO[[#This Row],[Comisión 10%]]</f>
        <v>0</v>
      </c>
      <c r="U887" s="42">
        <f ca="1">ROUNDUP(T887,0)</f>
        <v>0</v>
      </c>
      <c r="V887" s="189"/>
      <c r="W887" s="42">
        <f ca="1">INVENTARIO[[#This Row],[Precio Final]]-(INVENTARIO[[#This Row],[Comisión 10%]]+INVENTARIO[[#This Row],[Costo total]])</f>
        <v>0</v>
      </c>
      <c r="X887" s="42">
        <f ca="1">INVENTARIO[[#This Row],[Ganancia Unitaria]]*INVENTARIO[[#This Row],[Salidas]]</f>
        <v>0</v>
      </c>
      <c r="Y887" s="42"/>
      <c r="Z887" s="20"/>
    </row>
    <row r="888" spans="1:26" ht="55" customHeight="1" x14ac:dyDescent="0.15">
      <c r="A888" s="42"/>
      <c r="B888" s="184"/>
      <c r="C888" s="22" t="s">
        <v>12</v>
      </c>
      <c r="D888" s="185" t="s">
        <v>52</v>
      </c>
      <c r="E888" s="182" t="s">
        <v>2411</v>
      </c>
      <c r="F888" s="183" t="s">
        <v>2480</v>
      </c>
      <c r="G888" s="186" t="s">
        <v>164</v>
      </c>
      <c r="H888" s="42"/>
      <c r="I888" s="187">
        <f ca="1">U888</f>
        <v>0</v>
      </c>
      <c r="J888" s="120"/>
      <c r="K888" s="110">
        <f>SUMIFS(VENTAS[Cantidad],VENTAS[Código del producto Vendido],INVENTARIO[[#This Row],[Code]])</f>
        <v>0</v>
      </c>
      <c r="L888" s="110">
        <f>INVENTARIO[[#This Row],[Entradas]]-INVENTARIO[[#This Row],[Salidas]]</f>
        <v>0</v>
      </c>
      <c r="M888" s="42">
        <f ca="1">INVENTARIO[[#This Row],[Pricing 1]]*10%</f>
        <v>0</v>
      </c>
      <c r="N888" s="42"/>
      <c r="O888" s="42"/>
      <c r="P888" s="42" t="e">
        <f>N888/O888</f>
        <v>#DIV/0!</v>
      </c>
      <c r="Q888" s="110"/>
      <c r="R888" s="42"/>
      <c r="S888" s="188">
        <f>Q888*R888/1000</f>
        <v>0</v>
      </c>
      <c r="T888" s="188">
        <f ca="1">(P888+S888)-INVENTARIO[[#This Row],[Comisión 10%]]</f>
        <v>0</v>
      </c>
      <c r="U888" s="42">
        <f ca="1">ROUNDUP(T888,0)</f>
        <v>0</v>
      </c>
      <c r="V888" s="189"/>
      <c r="W888" s="42">
        <f ca="1">INVENTARIO[[#This Row],[Precio Final]]-(INVENTARIO[[#This Row],[Comisión 10%]]+INVENTARIO[[#This Row],[Costo total]])</f>
        <v>0</v>
      </c>
      <c r="X888" s="42">
        <f ca="1">INVENTARIO[[#This Row],[Ganancia Unitaria]]*INVENTARIO[[#This Row],[Salidas]]</f>
        <v>0</v>
      </c>
      <c r="Y888" s="42"/>
      <c r="Z888" s="20"/>
    </row>
    <row r="889" spans="1:26" ht="55" customHeight="1" x14ac:dyDescent="0.15">
      <c r="A889" s="42"/>
      <c r="B889" s="184"/>
      <c r="C889" s="22" t="s">
        <v>12</v>
      </c>
      <c r="D889" s="185" t="s">
        <v>52</v>
      </c>
      <c r="E889" s="182" t="s">
        <v>2411</v>
      </c>
      <c r="F889" s="183" t="s">
        <v>2438</v>
      </c>
      <c r="G889" s="186" t="s">
        <v>164</v>
      </c>
      <c r="H889" s="42"/>
      <c r="I889" s="187">
        <f ca="1">U889</f>
        <v>0</v>
      </c>
      <c r="J889" s="120"/>
      <c r="K889" s="110">
        <f>SUMIFS(VENTAS[Cantidad],VENTAS[Código del producto Vendido],INVENTARIO[[#This Row],[Code]])</f>
        <v>0</v>
      </c>
      <c r="L889" s="110">
        <f>INVENTARIO[[#This Row],[Entradas]]-INVENTARIO[[#This Row],[Salidas]]</f>
        <v>0</v>
      </c>
      <c r="M889" s="42">
        <f ca="1">INVENTARIO[[#This Row],[Pricing 1]]*10%</f>
        <v>0</v>
      </c>
      <c r="N889" s="42"/>
      <c r="O889" s="42"/>
      <c r="P889" s="42" t="e">
        <f>N889/O889</f>
        <v>#DIV/0!</v>
      </c>
      <c r="Q889" s="110"/>
      <c r="R889" s="42"/>
      <c r="S889" s="188">
        <f>Q889*R889/1000</f>
        <v>0</v>
      </c>
      <c r="T889" s="188">
        <f ca="1">(P889+S889)-INVENTARIO[[#This Row],[Comisión 10%]]</f>
        <v>0</v>
      </c>
      <c r="U889" s="42">
        <f ca="1">ROUNDUP(T889,0)</f>
        <v>0</v>
      </c>
      <c r="V889" s="189"/>
      <c r="W889" s="42">
        <f ca="1">INVENTARIO[[#This Row],[Precio Final]]-(INVENTARIO[[#This Row],[Comisión 10%]]+INVENTARIO[[#This Row],[Costo total]])</f>
        <v>0</v>
      </c>
      <c r="X889" s="42">
        <f ca="1">INVENTARIO[[#This Row],[Ganancia Unitaria]]*INVENTARIO[[#This Row],[Salidas]]</f>
        <v>0</v>
      </c>
      <c r="Y889" s="42"/>
      <c r="Z889" s="20"/>
    </row>
    <row r="890" spans="1:26" ht="55" customHeight="1" x14ac:dyDescent="0.15">
      <c r="A890" s="42"/>
      <c r="B890" s="184"/>
      <c r="C890" s="22" t="s">
        <v>12</v>
      </c>
      <c r="D890" s="185" t="s">
        <v>52</v>
      </c>
      <c r="E890" s="182" t="s">
        <v>2411</v>
      </c>
      <c r="F890" s="183" t="s">
        <v>2480</v>
      </c>
      <c r="G890" s="186" t="s">
        <v>164</v>
      </c>
      <c r="H890" s="42"/>
      <c r="I890" s="187">
        <f ca="1">U890</f>
        <v>0</v>
      </c>
      <c r="J890" s="120"/>
      <c r="K890" s="110">
        <f>SUMIFS(VENTAS[Cantidad],VENTAS[Código del producto Vendido],INVENTARIO[[#This Row],[Code]])</f>
        <v>0</v>
      </c>
      <c r="L890" s="110">
        <f>INVENTARIO[[#This Row],[Entradas]]-INVENTARIO[[#This Row],[Salidas]]</f>
        <v>0</v>
      </c>
      <c r="M890" s="42">
        <f ca="1">INVENTARIO[[#This Row],[Pricing 1]]*10%</f>
        <v>0</v>
      </c>
      <c r="N890" s="42"/>
      <c r="O890" s="42"/>
      <c r="P890" s="42" t="e">
        <f>N890/O890</f>
        <v>#DIV/0!</v>
      </c>
      <c r="Q890" s="110"/>
      <c r="R890" s="42"/>
      <c r="S890" s="188">
        <f>Q890*R890/1000</f>
        <v>0</v>
      </c>
      <c r="T890" s="188">
        <f ca="1">(P890+S890)-INVENTARIO[[#This Row],[Comisión 10%]]</f>
        <v>0</v>
      </c>
      <c r="U890" s="42">
        <f ca="1">ROUNDUP(T890,0)</f>
        <v>0</v>
      </c>
      <c r="V890" s="189"/>
      <c r="W890" s="42">
        <f ca="1">INVENTARIO[[#This Row],[Precio Final]]-(INVENTARIO[[#This Row],[Comisión 10%]]+INVENTARIO[[#This Row],[Costo total]])</f>
        <v>0</v>
      </c>
      <c r="X890" s="42">
        <f ca="1">INVENTARIO[[#This Row],[Ganancia Unitaria]]*INVENTARIO[[#This Row],[Salidas]]</f>
        <v>0</v>
      </c>
      <c r="Y890" s="42"/>
      <c r="Z890" s="20"/>
    </row>
    <row r="891" spans="1:26" ht="55" customHeight="1" x14ac:dyDescent="0.15">
      <c r="A891" s="42"/>
      <c r="B891" s="184"/>
      <c r="C891" s="22" t="s">
        <v>12</v>
      </c>
      <c r="D891" s="185" t="s">
        <v>52</v>
      </c>
      <c r="E891" s="182" t="s">
        <v>2411</v>
      </c>
      <c r="F891" s="183" t="s">
        <v>2448</v>
      </c>
      <c r="G891" s="186" t="s">
        <v>164</v>
      </c>
      <c r="H891" s="42"/>
      <c r="I891" s="187">
        <f ca="1">U891</f>
        <v>0</v>
      </c>
      <c r="J891" s="120"/>
      <c r="K891" s="110">
        <f>SUMIFS(VENTAS[Cantidad],VENTAS[Código del producto Vendido],INVENTARIO[[#This Row],[Code]])</f>
        <v>0</v>
      </c>
      <c r="L891" s="110">
        <f>INVENTARIO[[#This Row],[Entradas]]-INVENTARIO[[#This Row],[Salidas]]</f>
        <v>0</v>
      </c>
      <c r="M891" s="42">
        <f ca="1">INVENTARIO[[#This Row],[Pricing 1]]*10%</f>
        <v>0</v>
      </c>
      <c r="N891" s="42"/>
      <c r="O891" s="42"/>
      <c r="P891" s="42" t="e">
        <f>N891/O891</f>
        <v>#DIV/0!</v>
      </c>
      <c r="Q891" s="110"/>
      <c r="R891" s="42"/>
      <c r="S891" s="188">
        <f>Q891*R891/1000</f>
        <v>0</v>
      </c>
      <c r="T891" s="188">
        <f ca="1">(P891+S891)-INVENTARIO[[#This Row],[Comisión 10%]]</f>
        <v>0</v>
      </c>
      <c r="U891" s="42">
        <f ca="1">ROUNDUP(T891,0)</f>
        <v>0</v>
      </c>
      <c r="V891" s="189"/>
      <c r="W891" s="42">
        <f ca="1">INVENTARIO[[#This Row],[Precio Final]]-(INVENTARIO[[#This Row],[Comisión 10%]]+INVENTARIO[[#This Row],[Costo total]])</f>
        <v>0</v>
      </c>
      <c r="X891" s="42">
        <f ca="1">INVENTARIO[[#This Row],[Ganancia Unitaria]]*INVENTARIO[[#This Row],[Salidas]]</f>
        <v>0</v>
      </c>
      <c r="Y891" s="42"/>
      <c r="Z891" s="20"/>
    </row>
    <row r="892" spans="1:26" ht="55" customHeight="1" x14ac:dyDescent="0.15">
      <c r="A892" s="42"/>
      <c r="B892" s="184"/>
      <c r="C892" s="22" t="s">
        <v>12</v>
      </c>
      <c r="D892" s="185" t="s">
        <v>52</v>
      </c>
      <c r="E892" s="182" t="s">
        <v>2411</v>
      </c>
      <c r="F892" s="183" t="s">
        <v>2457</v>
      </c>
      <c r="G892" s="186" t="s">
        <v>164</v>
      </c>
      <c r="H892" s="42"/>
      <c r="I892" s="187">
        <f ca="1">U892</f>
        <v>0</v>
      </c>
      <c r="J892" s="120"/>
      <c r="K892" s="110">
        <f>SUMIFS(VENTAS[Cantidad],VENTAS[Código del producto Vendido],INVENTARIO[[#This Row],[Code]])</f>
        <v>0</v>
      </c>
      <c r="L892" s="110">
        <f>INVENTARIO[[#This Row],[Entradas]]-INVENTARIO[[#This Row],[Salidas]]</f>
        <v>0</v>
      </c>
      <c r="M892" s="42">
        <f ca="1">INVENTARIO[[#This Row],[Pricing 1]]*10%</f>
        <v>0</v>
      </c>
      <c r="N892" s="42"/>
      <c r="O892" s="42"/>
      <c r="P892" s="42" t="e">
        <f>N892/O892</f>
        <v>#DIV/0!</v>
      </c>
      <c r="Q892" s="110"/>
      <c r="R892" s="42"/>
      <c r="S892" s="188">
        <f>Q892*R892/1000</f>
        <v>0</v>
      </c>
      <c r="T892" s="188">
        <f ca="1">(P892+S892)-INVENTARIO[[#This Row],[Comisión 10%]]</f>
        <v>0</v>
      </c>
      <c r="U892" s="42">
        <f ca="1">ROUNDUP(T892,0)</f>
        <v>0</v>
      </c>
      <c r="V892" s="189"/>
      <c r="W892" s="42">
        <f ca="1">INVENTARIO[[#This Row],[Precio Final]]-(INVENTARIO[[#This Row],[Comisión 10%]]+INVENTARIO[[#This Row],[Costo total]])</f>
        <v>0</v>
      </c>
      <c r="X892" s="42">
        <f ca="1">INVENTARIO[[#This Row],[Ganancia Unitaria]]*INVENTARIO[[#This Row],[Salidas]]</f>
        <v>0</v>
      </c>
      <c r="Y892" s="42"/>
      <c r="Z892" s="20"/>
    </row>
    <row r="893" spans="1:26" ht="55" customHeight="1" x14ac:dyDescent="0.15">
      <c r="A893" s="42"/>
      <c r="B893" s="184"/>
      <c r="C893" s="22" t="s">
        <v>12</v>
      </c>
      <c r="D893" s="185" t="s">
        <v>52</v>
      </c>
      <c r="E893" s="182" t="s">
        <v>2481</v>
      </c>
      <c r="F893" s="183"/>
      <c r="G893" s="186" t="s">
        <v>2333</v>
      </c>
      <c r="H893" s="42"/>
      <c r="I893" s="187">
        <f ca="1">U893</f>
        <v>0</v>
      </c>
      <c r="J893" s="120"/>
      <c r="K893" s="110">
        <f>SUMIFS(VENTAS[Cantidad],VENTAS[Código del producto Vendido],INVENTARIO[[#This Row],[Code]])</f>
        <v>0</v>
      </c>
      <c r="L893" s="110">
        <f>INVENTARIO[[#This Row],[Entradas]]-INVENTARIO[[#This Row],[Salidas]]</f>
        <v>0</v>
      </c>
      <c r="M893" s="42">
        <f ca="1">INVENTARIO[[#This Row],[Pricing 1]]*10%</f>
        <v>0</v>
      </c>
      <c r="N893" s="42"/>
      <c r="O893" s="42"/>
      <c r="P893" s="42" t="e">
        <f>N893/O893</f>
        <v>#DIV/0!</v>
      </c>
      <c r="Q893" s="110"/>
      <c r="R893" s="42"/>
      <c r="S893" s="188">
        <f>Q893*R893/1000</f>
        <v>0</v>
      </c>
      <c r="T893" s="188">
        <f ca="1">(P893+S893)-INVENTARIO[[#This Row],[Comisión 10%]]</f>
        <v>0</v>
      </c>
      <c r="U893" s="42">
        <f ca="1">ROUNDUP(T893,0)</f>
        <v>0</v>
      </c>
      <c r="V893" s="189"/>
      <c r="W893" s="42">
        <f ca="1">INVENTARIO[[#This Row],[Precio Final]]-(INVENTARIO[[#This Row],[Comisión 10%]]+INVENTARIO[[#This Row],[Costo total]])</f>
        <v>0</v>
      </c>
      <c r="X893" s="42">
        <f ca="1">INVENTARIO[[#This Row],[Ganancia Unitaria]]*INVENTARIO[[#This Row],[Salidas]]</f>
        <v>0</v>
      </c>
      <c r="Y893" s="42"/>
      <c r="Z893" s="20"/>
    </row>
    <row r="894" spans="1:26" ht="55" customHeight="1" x14ac:dyDescent="0.15">
      <c r="A894" s="42"/>
      <c r="B894" s="184"/>
      <c r="C894" s="22" t="s">
        <v>12</v>
      </c>
      <c r="D894" s="185" t="s">
        <v>52</v>
      </c>
      <c r="E894" s="182" t="s">
        <v>2481</v>
      </c>
      <c r="F894" s="183"/>
      <c r="G894" s="186"/>
      <c r="H894" s="42"/>
      <c r="I894" s="187">
        <f ca="1">U894</f>
        <v>0</v>
      </c>
      <c r="J894" s="120"/>
      <c r="K894" s="110">
        <f>SUMIFS(VENTAS[Cantidad],VENTAS[Código del producto Vendido],INVENTARIO[[#This Row],[Code]])</f>
        <v>0</v>
      </c>
      <c r="L894" s="110">
        <f>INVENTARIO[[#This Row],[Entradas]]-INVENTARIO[[#This Row],[Salidas]]</f>
        <v>0</v>
      </c>
      <c r="M894" s="42">
        <f ca="1">INVENTARIO[[#This Row],[Pricing 1]]*10%</f>
        <v>0</v>
      </c>
      <c r="N894" s="42"/>
      <c r="O894" s="42"/>
      <c r="P894" s="42" t="e">
        <f>N894/O894</f>
        <v>#DIV/0!</v>
      </c>
      <c r="Q894" s="110"/>
      <c r="R894" s="42"/>
      <c r="S894" s="188">
        <f>Q894*R894/1000</f>
        <v>0</v>
      </c>
      <c r="T894" s="188">
        <f ca="1">(P894+S894)-INVENTARIO[[#This Row],[Comisión 10%]]</f>
        <v>0</v>
      </c>
      <c r="U894" s="42">
        <f ca="1">ROUNDUP(T894,0)</f>
        <v>0</v>
      </c>
      <c r="V894" s="189"/>
      <c r="W894" s="42">
        <f ca="1">INVENTARIO[[#This Row],[Precio Final]]-(INVENTARIO[[#This Row],[Comisión 10%]]+INVENTARIO[[#This Row],[Costo total]])</f>
        <v>0</v>
      </c>
      <c r="X894" s="42">
        <f ca="1">INVENTARIO[[#This Row],[Ganancia Unitaria]]*INVENTARIO[[#This Row],[Salidas]]</f>
        <v>0</v>
      </c>
      <c r="Y894" s="42"/>
      <c r="Z894" s="20"/>
    </row>
    <row r="895" spans="1:26" ht="55" customHeight="1" x14ac:dyDescent="0.15">
      <c r="A895" s="42"/>
      <c r="B895" s="184"/>
      <c r="C895" s="22" t="s">
        <v>12</v>
      </c>
      <c r="D895" s="185" t="s">
        <v>415</v>
      </c>
      <c r="E895" s="182" t="s">
        <v>2482</v>
      </c>
      <c r="F895" s="183" t="s">
        <v>2483</v>
      </c>
      <c r="G895" s="186"/>
      <c r="H895" s="42"/>
      <c r="I895" s="187">
        <f ca="1">U895</f>
        <v>0</v>
      </c>
      <c r="J895" s="120"/>
      <c r="K895" s="110">
        <f>SUMIFS(VENTAS[Cantidad],VENTAS[Código del producto Vendido],INVENTARIO[[#This Row],[Code]])</f>
        <v>0</v>
      </c>
      <c r="L895" s="110">
        <f>INVENTARIO[[#This Row],[Entradas]]-INVENTARIO[[#This Row],[Salidas]]</f>
        <v>0</v>
      </c>
      <c r="M895" s="42">
        <f ca="1">INVENTARIO[[#This Row],[Pricing 1]]*10%</f>
        <v>0</v>
      </c>
      <c r="N895" s="42"/>
      <c r="O895" s="42"/>
      <c r="P895" s="42" t="e">
        <f>N895/O895</f>
        <v>#DIV/0!</v>
      </c>
      <c r="Q895" s="110"/>
      <c r="R895" s="42"/>
      <c r="S895" s="188">
        <f>Q895*R895/1000</f>
        <v>0</v>
      </c>
      <c r="T895" s="188">
        <f ca="1">(P895+S895)-INVENTARIO[[#This Row],[Comisión 10%]]</f>
        <v>0</v>
      </c>
      <c r="U895" s="42">
        <f ca="1">ROUNDUP(T895,0)</f>
        <v>0</v>
      </c>
      <c r="V895" s="189"/>
      <c r="W895" s="42">
        <f ca="1">INVENTARIO[[#This Row],[Precio Final]]-(INVENTARIO[[#This Row],[Comisión 10%]]+INVENTARIO[[#This Row],[Costo total]])</f>
        <v>0</v>
      </c>
      <c r="X895" s="42">
        <f ca="1">INVENTARIO[[#This Row],[Ganancia Unitaria]]*INVENTARIO[[#This Row],[Salidas]]</f>
        <v>0</v>
      </c>
      <c r="Y895" s="42"/>
      <c r="Z895" s="20"/>
    </row>
    <row r="896" spans="1:26" ht="55" customHeight="1" x14ac:dyDescent="0.15">
      <c r="A896" s="42"/>
      <c r="B896" s="184"/>
      <c r="C896" s="22" t="s">
        <v>12</v>
      </c>
      <c r="D896" s="185" t="s">
        <v>415</v>
      </c>
      <c r="E896" s="182"/>
      <c r="F896" s="183"/>
      <c r="G896" s="186"/>
      <c r="H896" s="42"/>
      <c r="I896" s="187">
        <f ca="1">U896</f>
        <v>0</v>
      </c>
      <c r="J896" s="120"/>
      <c r="K896" s="110">
        <f>SUMIFS(VENTAS[Cantidad],VENTAS[Código del producto Vendido],INVENTARIO[[#This Row],[Code]])</f>
        <v>0</v>
      </c>
      <c r="L896" s="110">
        <f>INVENTARIO[[#This Row],[Entradas]]-INVENTARIO[[#This Row],[Salidas]]</f>
        <v>0</v>
      </c>
      <c r="M896" s="42">
        <f ca="1">INVENTARIO[[#This Row],[Pricing 1]]*10%</f>
        <v>0</v>
      </c>
      <c r="N896" s="42"/>
      <c r="O896" s="42"/>
      <c r="P896" s="42" t="e">
        <f>N896/O896</f>
        <v>#DIV/0!</v>
      </c>
      <c r="Q896" s="110"/>
      <c r="R896" s="42"/>
      <c r="S896" s="188">
        <f>Q896*R896/1000</f>
        <v>0</v>
      </c>
      <c r="T896" s="188">
        <f ca="1">(P896+S896)-INVENTARIO[[#This Row],[Comisión 10%]]</f>
        <v>0</v>
      </c>
      <c r="U896" s="42">
        <f ca="1">ROUNDUP(T896,0)</f>
        <v>0</v>
      </c>
      <c r="V896" s="189"/>
      <c r="W896" s="42">
        <f ca="1">INVENTARIO[[#This Row],[Precio Final]]-(INVENTARIO[[#This Row],[Comisión 10%]]+INVENTARIO[[#This Row],[Costo total]])</f>
        <v>0</v>
      </c>
      <c r="X896" s="42">
        <f ca="1">INVENTARIO[[#This Row],[Ganancia Unitaria]]*INVENTARIO[[#This Row],[Salidas]]</f>
        <v>0</v>
      </c>
      <c r="Y896" s="42"/>
      <c r="Z896" s="20"/>
    </row>
    <row r="897" spans="1:26" ht="55" customHeight="1" x14ac:dyDescent="0.15">
      <c r="A897" s="42"/>
      <c r="B897" s="184"/>
      <c r="C897" s="22"/>
      <c r="D897" s="185"/>
      <c r="E897" s="182"/>
      <c r="F897" s="183"/>
      <c r="G897" s="186"/>
      <c r="H897" s="42"/>
      <c r="I897" s="187">
        <f ca="1">U897</f>
        <v>0</v>
      </c>
      <c r="J897" s="120"/>
      <c r="K897" s="110">
        <f>SUMIFS(VENTAS[Cantidad],VENTAS[Código del producto Vendido],INVENTARIO[[#This Row],[Code]])</f>
        <v>0</v>
      </c>
      <c r="L897" s="110">
        <f>INVENTARIO[[#This Row],[Entradas]]-INVENTARIO[[#This Row],[Salidas]]</f>
        <v>0</v>
      </c>
      <c r="M897" s="42">
        <f ca="1">INVENTARIO[[#This Row],[Pricing 1]]*10%</f>
        <v>0</v>
      </c>
      <c r="N897" s="42"/>
      <c r="O897" s="42"/>
      <c r="P897" s="42" t="e">
        <f>N897/O897</f>
        <v>#DIV/0!</v>
      </c>
      <c r="Q897" s="110"/>
      <c r="R897" s="42"/>
      <c r="S897" s="188">
        <f>Q897*R897/1000</f>
        <v>0</v>
      </c>
      <c r="T897" s="188">
        <f ca="1">(P897+S897)-INVENTARIO[[#This Row],[Comisión 10%]]</f>
        <v>0</v>
      </c>
      <c r="U897" s="42">
        <f ca="1">ROUNDUP(T897,0)</f>
        <v>0</v>
      </c>
      <c r="V897" s="189"/>
      <c r="W897" s="42">
        <f ca="1">INVENTARIO[[#This Row],[Precio Final]]-(INVENTARIO[[#This Row],[Comisión 10%]]+INVENTARIO[[#This Row],[Costo total]])</f>
        <v>0</v>
      </c>
      <c r="X897" s="42">
        <f ca="1">INVENTARIO[[#This Row],[Ganancia Unitaria]]*INVENTARIO[[#This Row],[Salidas]]</f>
        <v>0</v>
      </c>
      <c r="Y897" s="42"/>
      <c r="Z897" s="20"/>
    </row>
    <row r="898" spans="1:26" ht="55" customHeight="1" x14ac:dyDescent="0.15">
      <c r="A898" s="42"/>
      <c r="B898" s="184"/>
      <c r="C898" s="22"/>
      <c r="D898" s="185"/>
      <c r="E898" s="182"/>
      <c r="F898" s="183"/>
      <c r="G898" s="186"/>
      <c r="H898" s="42"/>
      <c r="I898" s="187">
        <f ca="1">U898</f>
        <v>0</v>
      </c>
      <c r="J898" s="120"/>
      <c r="K898" s="110">
        <f>SUMIFS(VENTAS[Cantidad],VENTAS[Código del producto Vendido],INVENTARIO[[#This Row],[Code]])</f>
        <v>0</v>
      </c>
      <c r="L898" s="110">
        <f>INVENTARIO[[#This Row],[Entradas]]-INVENTARIO[[#This Row],[Salidas]]</f>
        <v>0</v>
      </c>
      <c r="M898" s="42">
        <f ca="1">INVENTARIO[[#This Row],[Pricing 1]]*10%</f>
        <v>0</v>
      </c>
      <c r="N898" s="42"/>
      <c r="O898" s="42"/>
      <c r="P898" s="42" t="e">
        <f>N898/O898</f>
        <v>#DIV/0!</v>
      </c>
      <c r="Q898" s="110"/>
      <c r="R898" s="42"/>
      <c r="S898" s="188">
        <f>Q898*R898/1000</f>
        <v>0</v>
      </c>
      <c r="T898" s="188">
        <f ca="1">(P898+S898)-INVENTARIO[[#This Row],[Comisión 10%]]</f>
        <v>0</v>
      </c>
      <c r="U898" s="42">
        <f ca="1">ROUNDUP(T898,0)</f>
        <v>0</v>
      </c>
      <c r="V898" s="189"/>
      <c r="W898" s="42">
        <f ca="1">INVENTARIO[[#This Row],[Precio Final]]-(INVENTARIO[[#This Row],[Comisión 10%]]+INVENTARIO[[#This Row],[Costo total]])</f>
        <v>0</v>
      </c>
      <c r="X898" s="42">
        <f ca="1">INVENTARIO[[#This Row],[Ganancia Unitaria]]*INVENTARIO[[#This Row],[Salidas]]</f>
        <v>0</v>
      </c>
      <c r="Y898" s="42"/>
      <c r="Z898" s="20"/>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L346: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1:M691 L693: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69 L771:M771 L773:M773 L775:M775 L777:M777 L779:M779 L781:M781 L783:M783 L785:M785 L787:M787 L789:M789 L791:M791 L793:M793 L795:M795 L797:M797 L799:M799 L801:M801 L803:M803 L805:M805 L807:M807 L809:M809 L811:M811 L813:M813 L815:M815 L817:M817 L819:M819 L821:M821 L823:M823 L825:M825 L827:M827 L829:M829 L831:M831 L833:M833 L835:M835 L837:M837 L839:M839 L841:M841 L843:M843 L845:M845 L847:M847 L849:M849 L851:M851 L853:M853 L855:M855 L857:M857 L859:M859 L861:M861 L863:M863 L865:M865 L867:M867 L869:M869 L871:M871 L873:M873 L875:M875 L877:M877 L879:M879 L881:M881 L883:M883 L885:M885 L887:M898">
    <cfRule type="cellIs" dxfId="64" priority="97" operator="lessThan">
      <formula>0</formula>
    </cfRule>
    <cfRule type="cellIs" dxfId="63" priority="98"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S885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V885:X885 N887:X898">
    <cfRule type="containsBlanks" dxfId="62" priority="96">
      <formula>LEN(TRIM(N2))=0</formula>
    </cfRule>
  </conditionalFormatting>
  <conditionalFormatting sqref="S2 H2 V2:X2 K2:M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1 S693 S695 S697 S699 S701 S703 S705 S707 S709 S711 S713 S715 S717 S719 S721 S723 S725 S727 S729 S731 S733 S735 S737 S739 S741 S743 S745 S747 S749 S751 S753 S755 S757 S759 S761 S763 S765 S767 S769 S771 S773 S775 S777 S779 S781 S783 S785 S787 S789 S791 S793 S795 S797 S799 S801 S803 S805 S807 S809 S811 S813 S815 S817 S819 S821 S823 S825 S827 S829 S831 S833 S835 S837 S839 S841 S843 S845 S847 S849 S851 S853 S855 S857 S859 S861 S863 S865 S867 S869 S871 S873 S875 S877 S879 S881 S883 H4 H6 H8 H10 H12 H14 H16 H18 H20 H22 H24 H26 H28 H30 H32 H34 H36 H38 H40 H42 H44 H46 H48 H50 H52 H54 H56 H58 H60 H62 H64 H66 H68 H70 H72 H74 H76 H78 H80 H82 H84 H86 H88 H90 H92 H94 H96 H98 H100 H102 H104 H106 H108 H110 H112 H114 H116 H118 H120 H122 H124 H126 H128 H130 H132 H134 H136 H138 H140 H142 H144 H146 H148 H150 H152 H154 H156 H158 H160 H162 H164 H166 H168 H170 H172 H174 H176 H178 H180 H182 H184 H186 H188 H190 H192 H194 H196 H198 H200 H202 H204 H206 H208 H210 H212 H214 H216 H218 H220 H222 H224 H226 H228 H230 H232 H234 H236 H238 H240 H242 H244 H246 H248 H250 H252 H254 H256 H258 H260 H262 H264 H266 H268 H270 H272 H274 H276 H278 H280 H282 H284 H286 H288 H290 H292 H294 H296 H298 H300 H302 H304 H306 H308 H310 H312 H314 H316 H318 H320 H322 H324 H326 H328 H330 H332 H334 H336 H338 H340 H342 H344 H346 H348 H350 H352 H354 H356 H358 H360 H362 H364 H366 H368 H370 H372 H374 H376 H378 H380 H382 H384 H386 H388 H390 H392 H394 H396 H398 H400 H402 H404 H406 H408 H410 H412 H414 H416 H418 H420 H422 H424 H426 H428 H430 H432 H434 H436 H438 H440 H442 H444 H446 H448 H451 H453:H454 H456 H458 H460 H462 H464 H466 H468 H470 H472 H474 H476 H478 H480 H482 H484 H486 H488 H490 H492 H494 H496 H498 H500 H502 H504 H506 H508 H510 H512 H514 H516 H518 H520 H522 H524 H526 H528 H530 H532 H534 H536 H538 H540 H542 H544 H546 H548 H550 H552 H554 H556 H558 H560 H562 H564 H566 H568 H570 H572 H574 H576 H578 H580 H582 H584 H586 H588 H590 H592 H594 H596 H598 H600 H602 H604 H606 H608 H610 H612 H614 H616 H618 H620 H622 H624 H626 H628 H630 H632 H634 H636 H638 H640 H642 H644 H646 H648 H650 H652 H654 H656 H658 H660 H662 H664 H666:H667 H669 H671 H673 H675 H677 H679 H681 H683 H685 H687 H689 H691 H693 H695 H697 H699 H701 H703 H705 H707 H709 H711 H713 H715 H717 H719 H721 H723 H725 H727 H729 H731 H733 H735 H737 H739 H741 H743 H745 H747 H749 H751 H753 H755 H757 H759 H761 H763 H765 H767 H769 H771 H773 H775 H777 H779 H781 H783 H785 H787 H789 H791 H793 H795 H797 H799 H801 H803 H805 H807 H809 H811 H813 H815 H817 H819 H821 H823 H825 H827 H829 H831 H833 H835 H837 H839 H841 H843 H845 H847 H849 H851 H853 H855 H857 H859 H861 H863 H865 H867 H869 H871 H873 H875 H877 H879 H881 H88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69 V771:X771 V773:X773 V775:X775 V777:X777 V779:X779 V781:X781 V783:X783 V785:X785 V787:X787 V789:X789 V791:X791 V793:X793 V795:X795 V797:X797 V799:X799 V801:X801 V803:X803 V805:X805 V807:X807 V809:X809 V811:X811 V813:X813 V815:X815 V817:X817 V819:X819 V821:X821 V823:X823 V825:X825 V827:X827 V829:X829 V831:X831 V833:X833 V835:X835 V837:X837 V839:X839 V841:X841 V843:X843 V845:X845 V847:X847 V849:X849 V851:X851 V853:X853 V855:X855 V857:X857 V859:X859 V861:X861 V863:X863 V865:X865 V867:X867 V869:X869 V871:X871 V873:X873 V875:X875 V877:X877 V879:X879 V881:X881 V883:X883 K4:M4 K6:M6 K8:M8 K10:M10 K12:M12 K14:M14 K16:M16 K18:M18 K20:M20 K22:M22 K24:M24 K26:M26 K28:M28 K30:M30 K32:M32 K34:M34 K36:M36 K38:M38 K40:M40 K42:M42 K44:M44 K46:M46 K48:M48 K50:M50 K52:M52 K54:M54 K56:M56 K58:M58 K60:M60 K62:M62 K64:M64 K66:M66 K68:M68 K70:M70 K72:M72 K74:M74 K76:M76 K78:M78 K80:M80 K82:M82 K84:M84 K86:M86 K88:M88 K90:M90 K92:M92 K94:M94 K96:M96 K98:M98 K100:M100 K102:M102 K104:M104 K106:M106 K108:M108 K110:M110 K112:M112 K114:M114 K116:M116 K118:M118 K120:M120 K122:M122 K124:M124 K126:M126 K128:M128 K130:M130 K132:M132 K134:M134 K136:M136 K138:M138 K140:M140 K142:M142 K144:M144 K146:M146 K148:M148 K150:M150 K152:M152 K154:M154 K156:M156 K158:M158 K160:M160 K162:M162 K164:M164 K166:M166 K168:M168 K170:M170 K172:M172 K174:M174 K176:M176 K178:M178 K180:M180 K182:M182 K184:M184 K186:M186 K188:M188 K190:M190 K192:M192 K194:M194 K196:M196 K198:M198 K200:M200 K202:M202 K204:M204 K206:M206 K208:M208 K210:M210 K212:M212 K214:M214 K216:M216 K218:M218 K220:M220 K222:M222 K224:M224 K226:M226 K228:M228 K230:M230 K232:M232 K234:M234 K236:M236 K238:M238 K240:M240 K242:M242 K244:M244 K246:M246 K248:M248 K250:M250 K252:M252 K254:M254 K256:M256 K258:M258 K260:M260 K262:M262 K264:M264 K266:M266 K268:M268 K270:M270 K272:M272 K274:M274 K276:M276 K278:M278 K280:M280 K282:M282 K284:M284 K286:M286 K288:M288 K290:M290 K292:M292 K294:M294 K296:M296 K298:M298 K300:M300 K302:M302 K304:M304 K306:M306 K308:M308 K310:M310 K312:M312 K314:M314 K316:M316 K318:M318 K320:M320 K322:M322 K324:M324 K326:M326 K328:M328 K330:M330 K332:M332 K334:M334 K336:M336 K338:M338 K340:M340 K342:M342 K344:M344 K346:M346 K348:M348 K350:M350 K352:M352 K354:M354 K356:M356 K358:M358 K360:M360 K362:M362 K364:M364 K366:M366 K368:M368 K370:M370 K372:M372 K374:M374 K376:M376 K378:M378 K380:M380 K382:M382 K384:M384 K386:M386 K388:M388 K390:M390 K392:M392 K394:M394 K396:M396 K398:M398 K400:M400 K402:M402 K404:M404 K406:M406 K408:M408 K410:M410 K412:M412 K414:M414 K416:M416 K418:M418 K420:M420 K422:M422 K424:M424 K426:M426 K428:M428 K430:M430 K432:M432 K434:M434 K436:M436 K438:M438 K440:M440 K442:M442 K444:M444 K446:M446 K448:M448 K451:M451 K453:M454 K456:M456 K458:M458 K460:M460 K462:M462 K464:M464 K466:M466 K468:M468 K470:M470 K472:M472 K474:M474 K476:M476 K478:M478 K480:M480 K482:M482 K484:M484 K486:M486 K488:M488 K490:M490 K492:M492 K494:M494 K496:M496 K498:M498 K500:M500 K502:M502 K504:M504 K506:M506 K508:M508 K510:M510 K512:M512 K514:M514 K516:M516 K518:M518 K520:M520 K522:M522 K524:M524 K526:M526 K528:M528 K530:M530 K532:M532 K534:M534 K536:M536 K538:M538 K540:M540 K542:M542 K544:M544 K546:M546 K548:M548 K550:M550 K552:M552 K554:M554 K556:M556 K558:M558 K560:M560 K562:M562 K564:M564 K566:M566 K568:M568 K570:M570 K572:M572 K574:M574 K576:M576 K578:M578 K580:M580 K582:M582 K584:M584 K586:M586 K588:M588 K590:M590 K592:M592 K594:M594 K596:M596 K598:M598 K600:M600 K602:M602 K604:M604 K606:M606 K608:M608 K610:M610 K612:M612 K614:M614 K616:M616 K618:M618 K620:M620 K622:M622 K624:M624 K626:M626 K628:M628 K630:M630 K632:M632 K634:M634 K636:M636 K638:M638 K640:M640 K642:M642 K644:M644 K646:M646 K648:M648 K650:M650 K652:M652 K654:M654 K656:M656 K658:M658 K660:M660 K662:M662 K664:M664 K666:M667 K669:M669 K671:M671 K673:M673 K675:M675 K677:M677 K679:M679 K681:M681 K683:M683 K685:M685 K687:M687 K689:M689 K691:M691 K693:M693 K695:M695 K697:M697 K699:M699 K701:M701 K703:M703 K705:M705 K707:M707 K709:M709 K711:M711 K713:M713 K715:M715 K717:M717 K719:M719 K721:M721 K723:M723 K725:M725 K727:M727 K729:M729 K731:M731 K733:M733 K735:M735 K737:M737 K739:M739 K741:M741 K743:M743 K745:M745 K747:M747 K749:M749 K751:M751 K753:M753 K755:M755 K757:M757 K759:M759 K761:M761 K763:M763 K765:M765 K767:M767 K769:M769 K771:M771 K773:M773 K775:M775 K777:M777 K779:M779 K781:M781 K783:M783 K785:M785 K787:M787 K789:M789 K791:M791 K793:M793 K795:M795 K797:M797 K799:M799 K801:M801 K803:M803 K805:M805 K807:M807 K809:M809 K811:M811 K813:M813 K815:M815 K817:M817 K819:M819 K821:M821 K823:M823 K825:M825 K827:M827 K829:M829 K831:M831 K833:M833 K835:M835 K837:M837 K839:M839 K841:M841 K843:M843 K845:M845 K847:M847 K849:M849 K851:M851 K853:M853 K855:M855 K857:M857 K859:M859 K861:M861 K863:M863 K865:M865 K867:M867 K869:M869 K871:M871 K873:M873 K875:M875 K877:M877 K879:M879 K881:M881 K883:M883 A885:X885 A887:X898">
    <cfRule type="expression" dxfId="61" priority="95">
      <formula>$L2=0</formula>
    </cfRule>
  </conditionalFormatting>
  <conditionalFormatting sqref="A2:B2">
    <cfRule type="expression" dxfId="60" priority="94">
      <formula>$L2=0</formula>
    </cfRule>
  </conditionalFormatting>
  <conditionalFormatting sqref="N2:R2">
    <cfRule type="expression" dxfId="59" priority="92">
      <formula>$L2=0</formula>
    </cfRule>
  </conditionalFormatting>
  <conditionalFormatting sqref="N2:R2">
    <cfRule type="containsBlanks" dxfId="58" priority="93">
      <formula>LEN(TRIM(N2))=0</formula>
    </cfRule>
  </conditionalFormatting>
  <conditionalFormatting sqref="D2:G2 I2:J2">
    <cfRule type="expression" dxfId="57" priority="91">
      <formula>$L2=0</formula>
    </cfRule>
  </conditionalFormatting>
  <conditionalFormatting sqref="A2:B2">
    <cfRule type="duplicateValues" dxfId="56" priority="99"/>
  </conditionalFormatting>
  <conditionalFormatting sqref="C2 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1 C453:C454 C456 C458 C460 C462 C464 C466 C468 C470 C472 C474 C476 C478 C480 C482 C484 C486 C488 C490 C492 C494 C496 C498 C500 C502 C504 C506 C508 C510 C512 C514 C516 C518 C520 C522 C524 C526 C528 C530 C532 C534 C536 C538 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fRule type="expression" dxfId="55" priority="90">
      <formula>$L2=0</formula>
    </cfRule>
  </conditionalFormatting>
  <conditionalFormatting sqref="T2:U2 T4:U4 T6:U6 T8:U8 T10:U10 T12:U12 T14:U14 T16:U16 T18:U18 T20:U20 T22:U22 T24:U24 T26:U26 T28:U28 T30:U30 T32:U32 T34:U34 T36:U36 T38:U38 T40:U40 T42:U42 T44:U44 T46:U46 T48:U48 T50:U50 T52:U52 T54:U54 T56:U56 T58:U58 T60:U60 T62:U62 T64:U64 T66:U66 T68:U68 T70:U70 T72:U72 T74:U74 T76:U76 T78:U78 T80:U80 T82:U82 T84:U84 T86:U86 T88:U88 T90:U90 T92:U92 T94:U94 T96:U96 T98:U98 T100:U100 T102:U102 T104:U104 T106:U106 T108:U108 T110:U110 T112:U112 T114:U114 T116:U116 T118:U118 T120:U120 T122:U122 T124:U124 T126:U126 T128:U128 T130:U130 T132:U132 T134:U134 T136:U136 T138:U138 T140:U140 T142:U142 T144:U144 T146:U146 T148:U148 T150:U150 T152:U152 T154:U154 T156:U156 T158:U158 T160:U160 T162:U162 T164:U164 T166:U166 T168:U168 T170:U170 T172:U172 T174:U174 T176:U176 T178:U178 T180:U180 T182:U182 T184:U184 T186:U186 T188:U188 T190:U190 T192:U192 T194:U194 T196:U196 T198:U198 T200:U200 T202:U202 T204:U204 T206:U206 T208:U208 T210:U210 T212:U212 T214:U214 T216:U216 T218:U218 T220:U220 T222:U222 T224:U224 T226:U226 T228:U228 T230:U230 T232:U232 T234:U234 T236:U236 T238:U238 T240:U240 T242:U242 T244:U244 T246:U246 T248:U248 T250:U250 T252:U252 T254:U254 T256:U256 T258:U258 T260:U260 T262:U262 T264:U264 T266:U266 T268:U268 T270:U270 T272:U272 T274:U274 T276:U276 T278:U278 T280:U280 T282:U282 T284:U284 T286:U286 T288:U288 T290:U290 T292:U292 T294:U294 T296:U296 T298:U298 T300:U300 T302:U302 T304:U304 T306:U306 T308:U308 T310:U310 T312:U312 T314:U314 T316:U316 T318:U318 T320:U320 T322:U322 T324:U324 T326:U326 T328:U328 T330:U330 T332:U332 T334:U334 T336:U336 T338:U338 T340:U340 T342:U342 T344:U344 T346:U346 T348:U348 T350:U350 T352:U352 T354:U354 T356:U356 T358:U358 T360:U360 T362:U362 T364:U364 T366:U366 T368:U368 T370:U370 T372:U372 T374:U374 T376:U376 T378:U378 T380:U380 T382:U382 T384:U384 T386:U386 T388:U388 T390:U390 T392:U392 T394:U394 T396:U396 T398:U398 T400:U400 T402:U402 T404:U404 T406:U406 T408:U408 T410:U410 T412:U412 T414:U414 T416:U416 T418:U418 T420:U420 T422:U422 T424:U424 T426:U426 T428:U428 T430:U430 T432:U432 T434:U434 T436:U436 T438:U438 T440:U440 T442:U442 T444:U444 T446:U446 T448:U448 T451:U451 T453: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6:U667 T669:U669 T671:U671 T673:U673 T675:U675 T677:U677 T679:U679 T681:U681 T683:U683 T685:U685 T687:U687 T689:U689 T691: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69 T771:U771 T773:U773 T775:U775 T777:U777 T779:U779 T781:U781 T783:U783 T785:U785 T787:U787 T789:U789 T791:U791 T793:U793 T795:U795 T797:U797 T799:U799 T801:U801 T803:U803 T805:U805 T807:U807 T809:U809 T811:U811 T813:U813 T815:U815 T817:U817 T819:U819 T821:U821 T823:U823 T825:U825 T827:U827 T829:U829 T831:U831 T833:U833 T835:U835 T837:U837 T839:U839 T841:U841 T843:U843 T845:U845 T847:U847 T849:U849 T851:U851 T853:U853 T855:U855 T857:U857 T859:U859 T861:U861 T863:U863 T865:U865 T867:U867 T869:U869 T871:U871 T873:U873 T875:U875 T877:U877 T879:U879 T881:U881 T883:U883">
    <cfRule type="expression" dxfId="54" priority="89">
      <formula>$L2=0</formula>
    </cfRule>
  </conditionalFormatting>
  <conditionalFormatting sqref="L3:M3">
    <cfRule type="cellIs" dxfId="53" priority="44" operator="lessThan">
      <formula>0</formula>
    </cfRule>
    <cfRule type="cellIs" dxfId="52" priority="45" operator="lessThan">
      <formula>0</formula>
    </cfRule>
  </conditionalFormatting>
  <conditionalFormatting sqref="S3 V3:X3">
    <cfRule type="containsBlanks" dxfId="51" priority="43">
      <formula>LEN(TRIM(S3))=0</formula>
    </cfRule>
  </conditionalFormatting>
  <conditionalFormatting sqref="H3 S3 K3:M3 V3:X3">
    <cfRule type="expression" dxfId="50" priority="42">
      <formula>$L3=0</formula>
    </cfRule>
  </conditionalFormatting>
  <conditionalFormatting sqref="A3:B3">
    <cfRule type="expression" dxfId="49" priority="41">
      <formula>$L3=0</formula>
    </cfRule>
  </conditionalFormatting>
  <conditionalFormatting sqref="N3:R3">
    <cfRule type="expression" dxfId="48" priority="39">
      <formula>$L3=0</formula>
    </cfRule>
  </conditionalFormatting>
  <conditionalFormatting sqref="N3:R3">
    <cfRule type="containsBlanks" dxfId="47" priority="40">
      <formula>LEN(TRIM(N3))=0</formula>
    </cfRule>
  </conditionalFormatting>
  <conditionalFormatting sqref="D3:G3 I3:J3">
    <cfRule type="expression" dxfId="46" priority="38">
      <formula>$L3=0</formula>
    </cfRule>
  </conditionalFormatting>
  <conditionalFormatting sqref="A3:B3">
    <cfRule type="duplicateValues" dxfId="45" priority="46"/>
  </conditionalFormatting>
  <conditionalFormatting sqref="C3">
    <cfRule type="expression" dxfId="44" priority="37">
      <formula>$L3=0</formula>
    </cfRule>
  </conditionalFormatting>
  <conditionalFormatting sqref="T3:U3">
    <cfRule type="containsBlanks" dxfId="43" priority="36">
      <formula>LEN(TRIM(T3))=0</formula>
    </cfRule>
  </conditionalFormatting>
  <conditionalFormatting sqref="T3:U3">
    <cfRule type="expression" dxfId="42" priority="35">
      <formula>$L3=0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1:B451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cfRule type="expression" dxfId="41" priority="28">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cfRule type="expression" dxfId="40" priority="26">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cfRule type="containsBlanks" dxfId="39" priority="27">
      <formula>LEN(TRIM(N4))=0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D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D150:G150 D152:G152 D154:G154 D156:G156 D158:G158 D160:G160 D162:G162 D164:G164 D166:G166 D168:G168 D170:G170 D172:G172 D174:G174 D176:G176 D178:G178 D180:G180 D182:G182 D184:G184 D186:G186 D188:G188 D190:G190 D192:G192 D194:G194 D196:G196 D198:G198 D200:G200 D202:G202 D204:G204 D206:G206 D208:G208 D210:G210 D212:G212 D214:G214 D216:G216 D218:G218 D220:G220 D222:G222 D224:G224 D226:G226 D228:G228 D230:G230 D232:G232 D234:G234 D236:G236 D238:G238 D240:G240 D242:G242 D244:G244 D246:G246 D248:G248 D250:G250 D252:G252 D254:G254 D256:G256 D258:G258 D260:G260 D262:G262 D264:G264 D266:G266 D268:G268 D270:G270 D272:G272 D274:G274 D276:G276 D278:G278 D280:G280 D282:G282 D284:G284 D286:G286 D288:G288 D290:G290 D292:G292 D294:G294 D296:G296 D298:G298 D300:G300 D302:G302 D304:G304 D306:G306 D308:G308 D310:G310 D312:G312 D314:G314 D316:G316 D318:G318 D320:G320 D322:G322 D324:G324 D326:G326 D328:G328 D330:G330 D332:G332 D334:G334 D336:G336 D338:G338 D340:G340 D342:G342 D344:G344 D346:G346 D348:G348 D350:G350 D352:G352 D354:G354 D356:G356 D358:G358 D360:G360 D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1:G451 D453: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D540:G540 D542:G542 D544:G544 D546:G546 D548:G548 D550:G550 D552:G552 D554:G554 D556:G556 D558:G558 D560:G560 D562:G562 D564:G564 D566:G566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D658:G658 D660:G660 D662:G662 D664:G664 D666:G667 D669:G669 D671:G671 D673:G673 D675:G675 D677:G677 D679:G679 D681:G681 D683:G683 D685:G685 D687:G687 D689:G689 D691:G691 D693:G693 D695:G695 D697:G697 D699:G699 D701:G701 D703:G703 D705:G705 D707:G707 D709:G709 D711:G711 D713:G713 D715:G715 D717:G717 D719:G719 D721:G721 D723:G723 D725:G725 D727:G727 D729:G729 D731:G731 D733:G733 D735:G735 D737:G737 D739:G739 D741:G741 D743:G743 D745:G745 D747:G747 D749:G749 D751:G751 D753:G753 D755:G755 D757:G757 D759:G759 D761:G761 D763:G763 D765:G765 D767:G767 D769:G769 D771:G771 D773:G773 D775:G775 D777:G777 D779:G779 D781:G781 D783:G783 D785:G785 D787:G787 D789:G789 D791:G791 D793:G793 D795:G795 D797:G797 D799:G799 D801:G801 D803:G803 D805:G805 D807:G807 D809:G809 D811:G811 D813:G813 D815:G815 D817:G817 D819:G819 D821:G821 D823:G823 D825:G825 D827:G827 D829:G829 D831:G831 D833:G833 D835:G835 D837:G837 D839:G839 D841:G841 D843:G843 D845:G845 D847:G847 D849:G849 D851:G851 D853:G853 D855:G855 D857:G857 D859:G859 D861:G861 D863:G863 D865:G865 D867:G867 D869:G869 D871:G871 D873:G873 D875:G875 D877:G877 D879:G879 D881:G881 D883:G883 I4:J4 I6:J6 I8:J8 I10:J10 I12:J12 I14:J14 I16:J16 I18:J18 I20:J20 I22:J22 I24:J24 I26:J26 I28:J28 I30:J30 I32:J32 I34:J34 I36:J36 I38:J38 I40:J40 I42:J42 I44:J44 I46:J46 I48:J48 I50:J50 I52:J52 I54:J54 I56:J56 I58:J58 I60:J60 I62:J62 I64:J64 I66:J66 I68:J68 I70:J70 I72:J72 I74:J74 I76:J76 I78:J78 I80:J80 I82:J82 I84:J84 I86:J86 I88:J88 I90:J90 I92:J92 I94:J94 I96:J96 I98:J98 I100:J100 I102:J102 I104:J104 I106:J106 I108:J108 I110:J110 I112:J112 I114:J114 I116:J116 I118:J118 I120:J120 I122:J122 I124:J124 I126:J126 I128:J128 I130:J130 I132:J132 I134:J134 I136:J136 I138:J138 I140:J140 I142:J142 I144:J144 I146:J146 I148:J148 I150:J150 I152:J152 I154:J154 I156:J156 I158:J158 I160:J160 I162:J162 I164:J164 I166:J166 I168:J168 I170:J170 I172:J172 I174:J174 I176:J176 I178:J178 I180:J180 I182:J182 I184:J184 I186:J186 I188:J188 I190:J190 I192:J192 I194:J194 I196:J196 I198:J198 I200:J200 I202:J202 I204:J204 I206:J206 I208:J208 I210:J210 I212:J212 I214:J214 I216:J216 I218:J218 I220:J220 I222:J222 I224:J224 I226:J226 I228:J228 I230:J230 I232:J232 I234:J234 I236:J236 I238:J238 I240:J240 I242:J242 I244:J244 I246:J246 I248:J248 I250:J250 I252:J252 I254:J254 I256:J256 I258:J258 I260:J260 I262:J262 I264:J264 I266:J266 I268:J268 I270:J270 I272:J272 I274:J274 I276:J276 I278:J278 I280:J280 I282:J282 I284:J284 I286:J286 I288:J288 I290:J290 I292:J292 I294:J294 I296:J296 I298:J298 I300:J300 I302:J302 I304:J304 I306:J306 I308:J308 I310:J310 I312:J312 I314:J314 I316:J316 I318:J318 I320:J320 I322:J322 I324:J324 I326:J326 I328:J328 I330:J330 I332:J332 I334:J334 I336:J336 I338:J338 I340:J340 I342:J342 I344:J344 I346:J346 I348:J348 I350:J350 I352:J352 I354:J354 I356:J356 I358:J358 I360:J360 I362:J362 I364:J364 I366:J366 I368:J368 I370:J370 I372:J372 I374:J374 I376:J376 I378:J378 I380:J380 I382:J382 I384:J384 I386:J386 I388:J388 I390:J390 I392:J392 I394:J394 I396:J396 I398:J398 I400:J400 I402:J402 I404:J404 I406:J406 I408:J408 I410:J410 I412:J412 I414:J414 I416:J416 I418:J418 I420:J420 I422:J422 I424:J424 I426:J426 I428:J428 I430:J430 I432:J432 I434:J434 I436:J436 I438:J438 I440:J440 I442:J442 I444:J444 I446:J446 I448:J448 I451:J451 I453:J454 I456:J456 I458:J458 I460:J460 I462:J462 I464:J464 I466:J466 I468:J468 I470:J470 I472:J472 I474:J474 I476:J476 I478:J478 I480:J480 I482:J482 I484:J484 I486:J486 I488:J488 I490:J490 I492:J492 I494:J494 I496:J496 I498:J498 I500:J500 I502:J502 I504:J504 I506:J506 I508:J508 I510:J510 I512:J512 I514:J514 I516:J516 I518:J518 I520:J520 I522:J522 I524:J524 I526:J526 I528:J528 I530:J530 I532:J532 I534:J534 I536:J536 I538:J538 I540:J540 I542:J542 I544:J544 I546:J546 I548:J548 I550:J550 I552:J552 I554:J554 I556:J556 I558:J558 I560:J560 I562:J562 I564:J564 I566:J566 I568:J568 I570:J570 I572:J572 I574:J574 I576:J576 I578:J578 I580:J580 I582:J582 I584:J584 I586:J586 I588:J588 I590:J590 I592:J592 I594:J594 I596:J596 I598:J598 I600:J600 I602:J602 I604:J604 I606:J606 I608:J608 I610:J610 I612:J612 I614:J614 I616:J616 I618:J618 I620:J620 I622:J622 I624:J624 I626:J626 I628:J628 I630:J630 I632:J632 I634:J634 I636:J636 I638:J638 I640:J640 I642:J642 I644:J644 I646:J646 I648:J648 I650:J650 I652:J652 I654:J654 I656:J656 I658:J658 I660:J660 I662:J662 I664:J664 I666:J667 I669:J669 I671:J671 I673:J673 I675:J675 I677:J677 I679:J679 I681:J681 I683:J683 I685:J685 I687:J687 I689:J689 I691:J691 I693:J693 I695:J695 I697:J697 I699:J699 I701:J701 I703:J703 I705:J705 I707:J707 I709:J709 I711:J711 I713:J713 I715:J715 I717:J717 I719:J719 I721:J721 I723:J723 I725:J725 I727:J727 I729:J729 I731:J731 I733:J733 I735:J735 I737:J737 I739:J739 I741:J741 I743:J743 I745:J745 I747:J747 I749:J749 I751:J751 I753:J753 I755:J755 I757:J757 I759:J759 I761:J761 I763:J763 I765:J765 I767:J767 I769:J769 I771:J771 I773:J773 I775:J775 I777:J777 I779:J779 I781:J781 I783:J783 I785:J785 I787:J787 I789:J789 I791:J791 I793:J793 I795:J795 I797:J797 I799:J799 I801:J801 I803:J803 I805:J805 I807:J807 I809:J809 I811:J811 I813:J813 I815:J815 I817:J817 I819:J819 I821:J821 I823:J823 I825:J825 I827:J827 I829:J829 I831:J831 I833:J833 I835:J835 I837:J837 I839:J839 I841:J841 I843:J843 I845:J845 I847:J847 I849:J849 I851:J851 I853:J853 I855:J855 I857:J857 I859:J859 I861:J861 I863:J863 I865:J865 I867:J867 I869:J869 I871:J871 I873:J873 I875:J875 I877:J877 I879:J879 I881:J881 I883:J883">
    <cfRule type="expression" dxfId="38" priority="25">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0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0:M770 L772:M772 L774:M774 L776:M776 L778:M778 L780:M780 L782:M782 L784:M784 L786:M786 L788:M788 L790:M790 L792:M792 L794:M794 L796:M796 L798:M798 L800:M800 L802:M802 L804:M804 L806:M806 L808:M808 L810:M810 L812:M812 L814:M814 L816:M816 L818:M818 L820:M820 L822:M822 L824:M824 L826:M826 L828:M828 L830:M830 L832:M832 L834:M834 L836:M836 L838:M838 L840:M840 L842:M842 L844:M844 L846:M846 L848:M848 L850:M850 L852:M852 L854:M854 L856:M856 L858:M858 L860:M860 L862:M862 L864:M864 L866:M866 L868:M868 L870:M870 L872:M872 L874:M874 L876:M876 L878:M878 L880:M880 L882:M882 L884:M884">
    <cfRule type="cellIs" dxfId="37" priority="22" operator="lessThan">
      <formula>0</formula>
    </cfRule>
    <cfRule type="cellIs" dxfId="36" priority="23"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containsBlanks" dxfId="35" priority="21">
      <formula>LEN(TRIM(S5))=0</formula>
    </cfRule>
  </conditionalFormatting>
  <conditionalFormatting sqref="H5 H7 H9 H11 H13 H15 H17 H19 H21 H23 H25 H27 H29 H31 H33 H35 H37 H39 H41 H43 H45 H47 H49 H51 H53 H55 H57 H59 H61 H63 H65 H67 H69 H71 H73 H75 H77 H79 H81 H83 H85 H87 H89 H91 H93 H95 H97 H99 H101 H103 H105 H107 H109 H111 H113 H115 H117 H119 H121 H123 H125 H127 H129 H131 H133 H135 H137 H139 H141 H143 H145 H147 H149 H151 H153 H155 H157 H159 H161 H163 H165 H167 H169 H171 H173 H175 H177 H179 H181 H183 H185 H187 H189 H191 H193 H195 H197 H199 H201 H203 H205 H207 H209 H211 H213 H215 H217 H219 H221 H223 H225 H227 H229 H231 H233 H235 H237 H239 H241 H243 H245 H247 H249 H251 H253 H255 H257 H259 H261 H263 H265 H267 H269 H271 H273 H275 H277 H279 H281 H283 H285 H287 H289 H291 H293 H295 H297 H299 H301 H303 H305 H307 H309 H311 H313 H315 H317 H319 H321 H323 H325 H327 H329 H331 H333 H335 H337 H339 H341 H343 H345 H347 H349 H351 H353 H355 H357 H359 H361 H363 H365 H367 H369 H371 H373 H375 H377 H379 H381 H383 H385 H387 H389 H391 H393 H395 H397 H399 H401 H403 H405 H407 H409 H411 H413 H415 H417 H419 H421 H423 H425 H427 H429 H431 H433 H435 H437 H439 H441 H443 H445 H447 H449:H450 H452 H455 H457 H459 H461 H463 H465 H467 H469 H471 H473 H475 H477 H479 H481 H483 H485 H487 H489 H491 H493 H495 H497 H499 H501 H503 H505 H507 H509 H511 H513 H515 H517 H519 H521 H523 H525 H527 H529 H531 H533 H535 H537 H539 H541 H543 H545 H547 H549 H551 H553 H555 H557 H559 H561 H563 H565 H567 H569 H571 H573 H575 H577 H579 H581 H583 H585 H587 H589 H591 H593 H595 H597 H599 H601 H603 H605 H607 H609 H611 H613 H615 H617 H619 H621 H623 H625 H627 H629 H631 H633 H635 H637 H639 H641 H643 H645 H647 H649 H651 H653 H655 H657 H659 H661 H663 H665 H668 H670 H672 H674 H676 H678 H680 H682 H684 H686 H688 H690 H692 H694 H696 H698 H700 H702 H704 H706 H708 H710 H712 H714 H716 H718 H720 H722 H724 H726 H728 H730 H732 H734 H736 H738 H740 H742 H744 H746 H748 H750 H752 H754 H756 H758 H760 H762 H764 H766 H768 H770 H772 H774 H776 H778 H780 H782 H784 H786 H788 H790 H792 H794 H796 H798 H800 H802 H804 H806 H808 H810 H812 H814 H816 H818 H820 H822 H824 H826 H828 H830 H832 H834 H836 H838 H840 H842 H844 H846 H848 H850 H852 H854 H856 H858 H860 H862 H864 H866 H868 H870 H872 H874 H876 H878 H880 H882 H884 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 S692 S694 S696 S698 S700 S702 S704 S706 S708 S710 S712 S714 S716 S718 S720 S722 S724 S726 S728 S730 S732 S734 S736 S738 S740 S742 S744 S746 S748 S750 S752 S754 S756 S758 S760 S762 S764 S766 S768 S770 S772 S774 S776 S778 S780 S782 S784 S786 S788 S790 S792 S794 S796 S798 S800 S802 S804 S806 S808 S810 S812 S814 S816 S818 S820 S822 S824 S826 S828 S830 S832 S834 S836 S838 S840 S842 S844 S846 S848 S850 S852 S854 S856 S858 S860 S862 S864 S866 S868 S870 S872 S874 S876 S878 S880 S882 S884 K5:M5 K7:M7 K9:M9 K11:M11 K13:M13 K15:M15 K17:M17 K19:M19 K21:M21 K23:M23 K25:M25 K27:M27 K29:M29 K31:M31 K33:M33 K35:M35 K37:M37 K39:M39 K41:M41 K43:M43 K45:M45 K47:M47 K49:M49 K51:M51 K53:M53 K55:M55 K57:M57 K59:M59 K61:M61 K63:M63 K65:M65 K67:M67 K69:M69 K71:M71 K73:M73 K75:M75 K77:M77 K79:M79 K81:M81 K83:M83 K85:M85 K87:M87 K89:M89 K91:M91 K93:M93 K95:M95 K97:M97 K99:M99 K101:M101 K103:M103 K105:M105 K107:M107 K109:M109 K111:M111 K113:M113 K115:M115 K117:M117 K119:M119 K121:M121 K123:M123 K125:M125 K127:M127 K129:M129 K131:M131 K133:M133 K135:M135 K137:M137 K139:M139 K141:M141 K143:M143 K145:M145 K147:M147 K149:M149 K151:M151 K153:M153 K155:M155 K157:M157 K159:M159 K161:M161 K163:M163 K165:M165 K167:M167 K169:M169 K171:M171 K173:M173 K175:M175 K177:M177 K179:M179 K181:M181 K183:M183 K185:M185 K187:M187 K189:M189 K191:M191 K193:M193 K195:M195 K197:M197 K199:M199 K201:M201 K203:M203 K205:M205 K207:M207 K209:M209 K211:M211 K213:M213 K215:M215 K217:M217 K219:M219 K221:M221 K223:M223 K225:M225 K227:M227 K229:M229 K231:M231 K233:M233 K235:M235 K237:M237 K239:M239 K241:M241 K243:M243 K245:M245 K247:M247 K249:M249 K251:M251 K253:M253 K255:M255 K257:M257 K259:M259 K261:M261 K263:M263 K265:M265 K267:M267 K269:M269 K271:M271 K273:M273 K275:M275 K277:M277 K279:M279 K281:M281 K283:M283 K285:M285 K287:M287 K289:M289 K291:M291 K293:M293 K295:M295 K297:M297 K299:M299 K301:M301 K303:M303 K305:M305 K307:M307 K309:M309 K311:M311 K313:M313 K315:M315 K317:M317 K319:M319 K321:M321 K323:M323 K325:M325 K327:M327 K329:M329 K331:M331 K333:M333 K335:M335 K337:M337 K339:M339 K341:M341 K343:M343 K345:M345 K347:M347 K349:M349 K351:M351 K353:M353 K355:M355 K357:M357 K359:M359 K361:M361 K363:M363 K365:M365 K367:M367 K369:M369 K371:M371 K373:M373 K375:M375 K377:M377 K379:M379 K381:M381 K383:M383 K385:M385 K387:M387 K389:M389 K391:M391 K393:M393 K395:M395 K397:M397 K399:M399 K401:M401 K403:M403 K405:M405 K407:M407 K409:M409 K411:M411 K413:M413 K415:M415 K417:M417 K419:M419 K421:M421 K423:M423 K425:M425 K427:M427 K429:M429 K431:M431 K433:M433 K435:M435 K437:M437 K439:M439 K441:M441 K443:M443 K445:M445 K447:M447 K449:M450 K452:M452 K455:M455 K457:M457 K459:M459 K461:M461 K463:M463 K465:M465 K467:M467 K469:M469 K471:M471 K473:M473 K475:M475 K477:M477 K479:M479 K481:M481 K483:M483 K485:M485 K487:M487 K489:M489 K491:M491 K493:M493 K495:M495 K497:M497 K499:M499 K501:M501 K503:M503 K505:M505 K507:M507 K509:M509 K511:M511 K513:M513 K515:M515 K517:M517 K519:M519 K521:M521 K523:M523 K525:M525 K527:M527 K529:M529 K531:M531 K533:M533 K535:M535 K537:M537 K539:M539 K541:M541 K543:M543 K545:M545 K547:M547 K549:M549 K551:M551 K553:M553 K555:M555 K557:M557 K559:M559 K561:M561 K563:M563 K565:M565 K567:M567 K569:M569 K571:M571 K573:M573 K575:M575 K577:M577 K579:M579 K581:M581 K583:M583 K585:M585 K587:M587 K589:M589 K591:M591 K593:M593 K595:M595 K597:M597 K599:M599 K601:M601 K603:M603 K605:M605 K607:M607 K609:M609 K611:M611 K613:M613 K615:M615 K617:M617 K619:M619 K621:M621 K623:M623 K625:M625 K627:M627 K629:M629 K631:M631 K633:M633 K635:M635 K637:M637 K639:M639 K641:M641 K643:M643 K645:M645 K647:M647 K649:M649 K651:M651 K653:M653 K655:M655 K657:M657 K659:M659 K661:M661 K663:M663 K665:M665 K668:M668 K670:M670 K672:M672 K674:M674 K676:M676 K678:M678 K680:M680 K682:M682 K684:M684 K686:M686 K688:M688 K690:M690 K692:M692 K694:M694 K696:M696 K698:M698 K700:M700 K702:M702 K704:M704 K706:M706 K708:M708 K710:M710 K712:M712 K714:M714 K716:M716 K718:M718 K720:M720 K722:M722 K724:M724 K726:M726 K728:M728 K730:M730 K732:M732 K734:M734 K736:M736 K738:M738 K740:M740 K742:M742 K744:M744 K746:M746 K748:M748 K750:M750 K752:M752 K754:M754 K756:M756 K758:M758 K760:M760 K762:M762 K764:M764 K766:M766 K768:M768 K770:M770 K772:M772 K774:M774 K776:M776 K778:M778 K780:M780 K782:M782 K784:M784 K786:M786 K788:M788 K790:M790 K792:M792 K794:M794 K796:M796 K798:M798 K800:M800 K802:M802 K804:M804 K806:M806 K808:M808 K810:M810 K812:M812 K814:M814 K816:M816 K818:M818 K820:M820 K822:M822 K824:M824 K826:M826 K828:M828 K830:M830 K832:M832 K834:M834 K836:M836 K838:M838 K840:M840 K842:M842 K844:M844 K846:M846 K848:M848 K850:M850 K852:M852 K854:M854 K856:M856 K858:M858 K860:M860 K862:M862 K864:M864 K866:M866 K868:M868 K870:M870 K872:M872 K874:M874 K876:M876 K878:M878 K880:M880 K882:M882 K884:M884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cfRule type="expression" dxfId="34" priority="20">
      <formula>$L5=0</formula>
    </cfRule>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expression" dxfId="33" priority="19">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expression" dxfId="32" priority="17">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cfRule type="containsBlanks" dxfId="31" priority="18">
      <formula>LEN(TRIM(N5))=0</formula>
    </cfRule>
  </conditionalFormatting>
  <conditionalFormatting sqref="D5:G5 D7:G7 D9:G9 D11:G11 D13:G13 D15:G15 D17:G17 D19:G19 D21:G21 D23:G23 D25:G25 D27:G27 D29:G29 D31:G31 D33:G33 D35:G35 D37:G37 D39:G39 D41:G41 D43:G43 D45:G45 D47:G47 D49:G49 D51:G51 D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D151:G151 D153:G153 D155:G155 D157:G157 D159:G159 D161:G161 D163:G163 D165:G165 D167:G167 D169:G169 D171:G171 D173:G173 D175:G175 D177:G177 D179:G179 D181:G181 D183:G183 D185:G185 D187:G187 D189:G189 D191:G191 D193:G193 D195:G195 D197:G197 D199:G199 D201:G201 D203:G203 D205:G205 D207:G207 D209:G209 D211:G211 D213:G213 D215:G215 D217:G217 D219:G219 D221:G221 D223:G223 D225:G225 D227:G227 D229:G229 D231:G231 D233:G233 D235:G235 D237:G237 D239:G239 D241:G241 D243:G243 D245:G245 D247:G247 D249:G249 D251:G251 D253:G253 D255:G255 D257:G257 D259:G259 D261:G261 D263:G263 D265:G265 D267:G267 D269:G269 D271:G271 D273:G273 D275:G275 D277:G277 D279:G279 D281:G281 D283:G283 D285:G285 D287:G287 D289:G289 D291:G291 D293:G293 D295:G295 D297:G297 D299:G299 D301:G301 D303:G303 D305:G305 D307:G307 D309:G309 D311:G311 D313:G313 D315:G315 D317:G317 D319:G319 D321:G321 D323:G323 D325:G325 D327:G327 D329:G329 D331:G331 D333:G333 D335:G335 D337:G337 D339:G339 D341:G341 D343:G343 D345:G345 D347:G347 D349:G349 D351:G351 D353:G353 D355:G355 D357:G357 D359:G359 D361:G361 D363:G363 D365:G365 D367:G367 D369:G369 D371:G371 D373:G373 D375:G375 D377:G377 D379:G379 D381:G381 D383:G383 D385:G385 D387:G387 D389:G389 D391:G391 D393:G393 D395:G395 D397:G397 D399:G399 D401:G401 D403:G403 D405:G405 D407:G407 D409:G409 D411:G411 D413:G413 D415:G415 D417:G417 D419:G419 D421:G421 D423:G423 D425:G425 D427:G427 D429:G429 D431:G431 D433:G433 D435:G435 D437:G437 D439:G439 D441:G441 D443:G443 D445:G445 D447:G447 D449:G450 D452:G452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39:G539 D541:G541 D543:G543 D545:G545 D547:G547 D549:G549 D551:G551 D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D659:G659 D661:G661 D663:G663 D665:G665 D668:G668 D670:G670 D672:G672 D674:G674 D676:G676 D678:G678 D680:G680 D682:G682 D684:G684 D686:G686 D688:G688 D690:G690 D692:G692 D694:G694 D696:G696 D698:G698 D700:G700 D702:G702 D704:G704 D706:G706 D708:G708 D710:G710 D712:G712 D714:G714 D716:G716 D718:G718 D720:G720 D722:G722 D724:G724 D726:G726 D728:G728 D730:G730 D732:G732 D734:G734 D736:G736 D738:G738 D740:G740 D742:G742 D744:G744 D746:G746 D748:G748 D750:G750 D752:G752 D754:G754 D756:G756 D758:G758 D760:G760 D762:G762 D764:G764 D766:G766 D768:G768 D770:G770 D772:G772 D774:G774 D776:G776 D778:G778 D780:G780 D782:G782 D784:G784 D786:G786 D788:G788 D790:G790 D792:G792 D794:G794 D796:G796 D798:G798 D800:G800 D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D880:G880 D882:G882 D884:G884 I5:J5 I7:J7 I9:J9 I11:J11 I13:J13 I15:J15 I17:J17 I19:J19 I21:J21 I23:J23 I25:J25 I27:J27 I29:J29 I31:J31 I33:J33 I35:J35 I37:J37 I39:J39 I41:J41 I43:J43 I45:J45 I47:J47 I49:J49 I51:J51 I53:J53 I55:J55 I57:J57 I59:J59 I61:J61 I63:J63 I65:J65 I67:J67 I69:J69 I71:J71 I73:J73 I75:J75 I77:J77 I79:J79 I81:J81 I83:J83 I85:J85 I87:J87 I89:J89 I91:J91 I93:J93 I95:J95 I97:J97 I99:J99 I101:J101 I103:J103 I105:J105 I107:J107 I109:J109 I111:J111 I113:J113 I115:J115 I117:J117 I119:J119 I121:J121 I123:J123 I125:J125 I127:J127 I129:J129 I131:J131 I133:J133 I135:J135 I137:J137 I139:J139 I141:J141 I143:J143 I145:J145 I147:J147 I149:J149 I151:J151 I153:J153 I155:J155 I157:J157 I159:J159 I161:J161 I163:J163 I165:J165 I167:J167 I169:J169 I171:J171 I173:J173 I175:J175 I177:J177 I179:J179 I181:J181 I183:J183 I185:J185 I187:J187 I189:J189 I191:J191 I193:J193 I195:J195 I197:J197 I199:J199 I201:J201 I203:J203 I205:J205 I207:J207 I209:J209 I211:J211 I213:J213 I215:J215 I217:J217 I219:J219 I221:J221 I223:J223 I225:J225 I227:J227 I229:J229 I231:J231 I233:J233 I235:J235 I237:J237 I239:J239 I241:J241 I243:J243 I245:J245 I247:J247 I249:J249 I251:J251 I253:J253 I255:J255 I257:J257 I259:J259 I261:J261 I263:J263 I265:J265 I267:J267 I269:J269 I271:J271 I273:J273 I275:J275 I277:J277 I279:J279 I281:J281 I283:J283 I285:J285 I287:J287 I289:J289 I291:J291 I293:J293 I295:J295 I297:J297 I299:J299 I301:J301 I303:J303 I305:J305 I307:J307 I309:J309 I311:J311 I313:J313 I315:J315 I317:J317 I319:J319 I321:J321 I323:J323 I325:J325 I327:J327 I329:J329 I331:J331 I333:J333 I335:J335 I337:J337 I339:J339 I341:J341 I343:J343 I345:J345 I347:J347 I349:J349 I351:J351 I353:J353 I355:J355 I357:J357 I359:J359 I361:J361 I363:J363 I365:J365 I367:J367 I369:J369 I371:J371 I373:J373 I375:J375 I377:J377 I379:J379 I381:J381 I383:J383 I385:J385 I387:J387 I389:J389 I391:J391 I393:J393 I395:J395 I397:J397 I399:J399 I401:J401 I403:J403 I405:J405 I407:J407 I409:J409 I411:J411 I413:J413 I415:J415 I417:J417 I419:J419 I421:J421 I423:J423 I425:J425 I427:J427 I429:J429 I431:J431 I433:J433 I435:J435 I437:J437 I439:J439 I441:J441 I443:J443 I445:J445 I447:J447 I449:J450 I452:J452 I455:J455 I457:J457 I459:J459 I461:J461 I463:J463 I465:J465 I467:J467 I469:J469 I471:J471 I473:J473 I475:J475 I477:J477 I479:J479 I481:J481 I483:J483 I485:J485 I487:J487 I489:J489 I491:J491 I493:J493 I495:J495 I497:J497 I499:J499 I501:J501 I503:J503 I505:J505 I507:J507 I509:J509 I511:J511 I513:J513 I515:J515 I517:J517 I519:J519 I521:J521 I523:J523 I525:J525 I527:J527 I529:J529 I531:J531 I533:J533 I535:J535 I537:J537 I539:J539 I541:J541 I543:J543 I545:J545 I547:J547 I549:J549 I551:J551 I553:J553 I555:J555 I557:J557 I559:J559 I561:J561 I563:J563 I565:J565 I567:J567 I569:J569 I571:J571 I573:J573 I575:J575 I577:J577 I579:J579 I581:J581 I583:J583 I585:J585 I587:J587 I589:J589 I591:J591 I593:J593 I595:J595 I597:J597 I599:J599 I601:J601 I603:J603 I605:J605 I607:J607 I609:J609 I611:J611 I613:J613 I615:J615 I617:J617 I619:J619 I621:J621 I623:J623 I625:J625 I627:J627 I629:J629 I631:J631 I633:J633 I635:J635 I637:J637 I639:J639 I641:J641 I643:J643 I645:J645 I647:J647 I649:J649 I651:J651 I653:J653 I655:J655 I657:J657 I659:J659 I661:J661 I663:J663 I665:J665 I668:J668 I670:J670 I672:J672 I674:J674 I676:J676 I678:J678 I680:J680 I682:J682 I684:J684 I686:J686 I688:J688 I690:J690 I692:J692 I694:J694 I696:J696 I698:J698 I700:J700 I702:J702 I704:J704 I706:J706 I708:J708 I710:J710 I712:J712 I714:J714 I716:J716 I718:J718 I720:J720 I722:J722 I724:J724 I726:J726 I728:J728 I730:J730 I732:J732 I734:J734 I736:J736 I738:J738 I740:J740 I742:J742 I744:J744 I746:J746 I748:J748 I750:J750 I752:J752 I754:J754 I756:J756 I758:J758 I760:J760 I762:J762 I764:J764 I766:J766 I768:J768 I770:J770 I772:J772 I774:J774 I776:J776 I778:J778 I780:J780 I782:J782 I784:J784 I786:J786 I788:J788 I790:J790 I792:J792 I794:J794 I796:J796 I798:J798 I800:J800 I802:J802 I804:J804 I806:J806 I808:J808 I810:J810 I812:J812 I814:J814 I816:J816 I818:J818 I820:J820 I822:J822 I824:J824 I826:J826 I828:J828 I830:J830 I832:J832 I834:J834 I836:J836 I838:J838 I840:J840 I842:J842 I844:J844 I846:J846 I848:J848 I850:J850 I852:J852 I854:J854 I856:J856 I858:J858 I860:J860 I862:J862 I864:J864 I866:J866 I868:J868 I870:J870 I872:J872 I874:J874 I876:J876 I878:J878 I880:J880 I882:J882 I884:J884">
    <cfRule type="expression" dxfId="30" priority="16">
      <formula>$L5=0</formula>
    </cfRule>
  </conditionalFormatting>
  <conditionalFormatting sqref="A772:B772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cfRule type="duplicateValues" dxfId="29" priority="24"/>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C450 C452 C455 C457 C459 C461 C463 C465 C467 C469 C471 C473 C475 C477 C479 C481 C483 C485 C487 C489 C491 C493 C495 C497 C499 C501 C503 C505 C507 C509 C511 C513 C515 C517 C519 C521 C523 C525 C527 C529 C531 C533 C535 C537 C539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fRule type="expression" dxfId="28" priority="15">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containsBlanks" dxfId="27" priority="14">
      <formula>LEN(TRIM(T5))=0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8 T770:U770 T772:U772 T774:U774 T776:U776 T778:U778 T780:U780 T782:U782 T784:U784 T786:U786 T788:U788 T790:U790 T792:U792 T794:U794 T796:U796 T798:U798 T800:U800 T802:U802 T804:U804 T806:U806 T808:U808 T810:U810 T812:U812 T814:U814 T816:U816 T818:U818 T820:U820 T822:U822 T824:U824 T826:U826 T828:U828 T830:U830 T832:U832 T834:U834 T836:U836 T838:U838 T840:U840 T842:U842 T844:U844 T846:U846 T848:U848 T850:U850 T852:U852 T854:U854 T856:U856 T858:U858 T860:U860 T862:U862 T864:U864 T866:U866 T868:U868 T870:U870 T872:U872 T874:U874 T876:U876 T878:U878 T880:U880 T882:U882 T884:U884">
    <cfRule type="expression" dxfId="26" priority="13">
      <formula>$L5=0</formula>
    </cfRule>
  </conditionalFormatting>
  <conditionalFormatting sqref="L886:M886">
    <cfRule type="cellIs" dxfId="25" priority="10" operator="lessThan">
      <formula>0</formula>
    </cfRule>
    <cfRule type="cellIs" dxfId="24" priority="11" operator="lessThan">
      <formula>0</formula>
    </cfRule>
  </conditionalFormatting>
  <conditionalFormatting sqref="S886 V886:X886">
    <cfRule type="containsBlanks" dxfId="23" priority="9">
      <formula>LEN(TRIM(S886))=0</formula>
    </cfRule>
  </conditionalFormatting>
  <conditionalFormatting sqref="H886 S886 K886:M886 V886:X886">
    <cfRule type="expression" dxfId="22" priority="8">
      <formula>$L886=0</formula>
    </cfRule>
  </conditionalFormatting>
  <conditionalFormatting sqref="A886:B886">
    <cfRule type="expression" dxfId="21" priority="7">
      <formula>$L886=0</formula>
    </cfRule>
  </conditionalFormatting>
  <conditionalFormatting sqref="N886:R886">
    <cfRule type="expression" dxfId="20" priority="5">
      <formula>$L886=0</formula>
    </cfRule>
  </conditionalFormatting>
  <conditionalFormatting sqref="N886:R886">
    <cfRule type="containsBlanks" dxfId="19" priority="6">
      <formula>LEN(TRIM(N886))=0</formula>
    </cfRule>
  </conditionalFormatting>
  <conditionalFormatting sqref="D886:G886 I886:J886">
    <cfRule type="expression" dxfId="18" priority="4">
      <formula>$L886=0</formula>
    </cfRule>
  </conditionalFormatting>
  <conditionalFormatting sqref="A886:B898">
    <cfRule type="duplicateValues" dxfId="17" priority="12"/>
  </conditionalFormatting>
  <conditionalFormatting sqref="C886">
    <cfRule type="expression" dxfId="16" priority="3">
      <formula>$L886=0</formula>
    </cfRule>
  </conditionalFormatting>
  <conditionalFormatting sqref="T886:U886">
    <cfRule type="containsBlanks" dxfId="15" priority="2">
      <formula>LEN(TRIM(T886))=0</formula>
    </cfRule>
  </conditionalFormatting>
  <conditionalFormatting sqref="T886:U886">
    <cfRule type="expression" dxfId="14" priority="1">
      <formula>$L886=0</formula>
    </cfRule>
  </conditionalFormatting>
  <conditionalFormatting sqref="A771:B771 A451:B451 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cfRule type="duplicateValues" dxfId="13" priority="2448"/>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03"/>
  <sheetViews>
    <sheetView topLeftCell="A668" zoomScale="137" zoomScaleNormal="150" workbookViewId="0">
      <selection activeCell="H703" sqref="H703"/>
    </sheetView>
  </sheetViews>
  <sheetFormatPr baseColWidth="10" defaultRowHeight="13" x14ac:dyDescent="0.15"/>
  <cols>
    <col min="1" max="1" width="11.1640625" style="123" customWidth="1"/>
    <col min="2" max="2" width="25" customWidth="1"/>
    <col min="3" max="3" width="18.5" customWidth="1"/>
    <col min="4" max="4" width="18.83203125" customWidth="1"/>
    <col min="5" max="5" width="11.33203125" customWidth="1"/>
    <col min="6" max="6" width="52.1640625" customWidth="1"/>
    <col min="7" max="7" width="10" style="4" customWidth="1"/>
    <col min="8" max="9" width="9.6640625" style="13" customWidth="1"/>
    <col min="10" max="10" width="11" style="13" bestFit="1" customWidth="1"/>
    <col min="11" max="11" width="9.1640625" style="13" customWidth="1"/>
    <col min="12" max="12" width="10" style="13" customWidth="1"/>
  </cols>
  <sheetData>
    <row r="1" spans="1:14" ht="19" customHeight="1" x14ac:dyDescent="0.15">
      <c r="A1" s="179" t="s">
        <v>2215</v>
      </c>
      <c r="B1" s="179"/>
      <c r="C1" s="179"/>
      <c r="D1" s="179"/>
      <c r="E1" s="179"/>
      <c r="G1" s="180" t="s">
        <v>2216</v>
      </c>
      <c r="H1" s="180"/>
      <c r="I1" s="155"/>
      <c r="J1" s="153"/>
      <c r="K1" s="154"/>
    </row>
    <row r="2" spans="1:14" s="160" customFormat="1" ht="42" x14ac:dyDescent="0.15">
      <c r="A2" s="156" t="s">
        <v>27</v>
      </c>
      <c r="B2" s="157" t="s">
        <v>2352</v>
      </c>
      <c r="C2" s="157" t="s">
        <v>2213</v>
      </c>
      <c r="D2" s="157" t="s">
        <v>2214</v>
      </c>
      <c r="E2" s="157" t="s">
        <v>2212</v>
      </c>
      <c r="F2" s="157" t="s">
        <v>43</v>
      </c>
      <c r="G2" s="158" t="s">
        <v>28</v>
      </c>
      <c r="H2" s="159" t="s">
        <v>44</v>
      </c>
      <c r="I2" s="159" t="s">
        <v>2218</v>
      </c>
      <c r="J2" s="159" t="s">
        <v>2208</v>
      </c>
      <c r="K2" s="159" t="s">
        <v>45</v>
      </c>
      <c r="L2" s="159" t="s">
        <v>23</v>
      </c>
    </row>
    <row r="3" spans="1:14" ht="14" x14ac:dyDescent="0.15">
      <c r="A3" s="124">
        <v>45017</v>
      </c>
      <c r="B3" s="6" t="s">
        <v>344</v>
      </c>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t="s">
        <v>344</v>
      </c>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1350</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1352</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1491</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1491</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1382</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1382</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1491</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1479</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1478</v>
      </c>
      <c r="F34" t="str">
        <f>IFERROR(VLOOKUP(VENTAS[[#This Row],[Código del producto Vendido]],INVENTARIO[],5,FALSE),"-")</f>
        <v>Bikini halter con estampado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1504</v>
      </c>
      <c r="F39" t="str">
        <f>IFERROR(VLOOKUP(VENTAS[[#This Row],[Código del producto Vendido]],INVENTARIO[],5,FALSE),"-")</f>
        <v>Bolsa cartera de cocodrilo</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1508</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1520</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t="e">
        <f>VENTAS[[#This Row],[Total]]-VENTAS[[#This Row],[Comisión 10%]]-VENTAS[[#This Row],[Costo]]</f>
        <v>#VALUE!</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t="e">
        <f>VENTAS[[#This Row],[Total]]-VENTAS[[#This Row],[Comisión 10%]]-VENTAS[[#This Row],[Costo]]</f>
        <v>#VALUE!</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t="e">
        <f>VENTAS[[#This Row],[Total]]-VENTAS[[#This Row],[Comisión 10%]]-VENTAS[[#This Row],[Costo]]</f>
        <v>#VALUE!</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t="e">
        <f>VENTAS[[#This Row],[Total]]-VENTAS[[#This Row],[Comisión 10%]]-VENTAS[[#This Row],[Costo]]</f>
        <v>#VALUE!</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t="e">
        <f>VENTAS[[#This Row],[Total]]-VENTAS[[#This Row],[Comisión 10%]]-VENTAS[[#This Row],[Costo]]</f>
        <v>#VALUE!</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t="e">
        <f>VENTAS[[#This Row],[Total]]-VENTAS[[#This Row],[Comisión 10%]]-VENTAS[[#This Row],[Costo]]</f>
        <v>#VALUE!</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t="e">
        <f>VENTAS[[#This Row],[Total]]-VENTAS[[#This Row],[Comisión 10%]]-VENTAS[[#This Row],[Costo]]</f>
        <v>#VALUE!</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t="e">
        <f>VENTAS[[#This Row],[Total]]-VENTAS[[#This Row],[Comisión 10%]]-VENTAS[[#This Row],[Costo]]</f>
        <v>#VALUE!</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t="e">
        <f>VENTAS[[#This Row],[Total]]-VENTAS[[#This Row],[Comisión 10%]]-VENTAS[[#This Row],[Costo]]</f>
        <v>#VALUE!</v>
      </c>
    </row>
    <row r="71" spans="1:12" ht="14" x14ac:dyDescent="0.15">
      <c r="A71" s="125"/>
      <c r="B71" s="6" t="s">
        <v>345</v>
      </c>
      <c r="E71" s="6" t="s">
        <v>1474</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1475</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t="e">
        <f>VENTAS[[#This Row],[Total]]-VENTAS[[#This Row],[Comisión 10%]]-VENTAS[[#This Row],[Costo]]</f>
        <v>#VALUE!</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Estampado de Plantas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1490</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1682</v>
      </c>
      <c r="F92" t="str">
        <f>IFERROR(VLOOKUP(VENTAS[[#This Row],[Código del producto Vendido]],INVENTARIO[],5,FALSE),"-")</f>
        <v>Bañador Cisne 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1542</v>
      </c>
      <c r="F105" t="str">
        <f>IFERROR(VLOOKUP(VENTAS[[#This Row],[Código del producto Vendido]],INVENTARIO[],5,FALSE),"-")</f>
        <v>Cinturón trenzado con hebilla redonda</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1542</v>
      </c>
      <c r="F106" t="str">
        <f>IFERROR(VLOOKUP(VENTAS[[#This Row],[Código del producto Vendido]],INVENTARIO[],5,FALSE),"-")</f>
        <v>Cinturón trenzado con hebilla redonda</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t="e">
        <f>IFERROR(VLOOKUP(VENTAS[[#This Row],[Código del producto Vendido]],INVENTARIO[],20,FALSE),"-")*VENTAS[[#This Row],[Cantidad]]</f>
        <v>#VALUE!</v>
      </c>
      <c r="L111" s="13" t="e">
        <f>VENTAS[[#This Row],[Total]]-VENTAS[[#This Row],[Comisión 10%]]-VENTAS[[#This Row],[Costo]]</f>
        <v>#VALUE!</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t="e">
        <f>IFERROR(VLOOKUP(VENTAS[[#This Row],[Código del producto Vendido]],INVENTARIO[],20,FALSE),"-")*VENTAS[[#This Row],[Cantidad]]</f>
        <v>#VALUE!</v>
      </c>
      <c r="L117" s="13" t="e">
        <f>VENTAS[[#This Row],[Total]]-VENTAS[[#This Row],[Comisión 10%]]-VENTAS[[#This Row],[Costo]]</f>
        <v>#VALUE!</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t="e">
        <f>IFERROR(VLOOKUP(VENTAS[[#This Row],[Código del producto Vendido]],INVENTARIO[],20,FALSE),"-")*VENTAS[[#This Row],[Cantidad]]</f>
        <v>#VALUE!</v>
      </c>
      <c r="L118" s="13" t="e">
        <f>VENTAS[[#This Row],[Total]]-VENTAS[[#This Row],[Comisión 10%]]-VENTAS[[#This Row],[Costo]]</f>
        <v>#VALUE!</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t="e">
        <f>IFERROR(VLOOKUP(VENTAS[[#This Row],[Código del producto Vendido]],INVENTARIO[],20,FALSE),"-")*VENTAS[[#This Row],[Cantidad]]</f>
        <v>#VALUE!</v>
      </c>
      <c r="L119" s="13" t="e">
        <f>VENTAS[[#This Row],[Total]]-VENTAS[[#This Row],[Comisión 10%]]-VENTAS[[#This Row],[Costo]]</f>
        <v>#VALUE!</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t="e">
        <f>IFERROR(VLOOKUP(VENTAS[[#This Row],[Código del producto Vendido]],INVENTARIO[],20,FALSE),"-")*VENTAS[[#This Row],[Cantidad]]</f>
        <v>#VALUE!</v>
      </c>
      <c r="L120" s="13" t="e">
        <f>VENTAS[[#This Row],[Total]]-VENTAS[[#This Row],[Comisión 10%]]-VENTAS[[#This Row],[Costo]]</f>
        <v>#VALUE!</v>
      </c>
    </row>
    <row r="121" spans="1:12" ht="14" x14ac:dyDescent="0.15">
      <c r="A121" s="125"/>
      <c r="B121" s="6" t="s">
        <v>345</v>
      </c>
      <c r="E121" s="6" t="s">
        <v>1541</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t="e">
        <f>IFERROR(VLOOKUP(VENTAS[[#This Row],[Código del producto Vendido]],INVENTARIO[],20,FALSE),"-")*VENTAS[[#This Row],[Cantidad]]</f>
        <v>#VALUE!</v>
      </c>
      <c r="L122" s="13" t="e">
        <f>VENTAS[[#This Row],[Total]]-VENTAS[[#This Row],[Comisión 10%]]-VENTAS[[#This Row],[Costo]]</f>
        <v>#VALUE!</v>
      </c>
    </row>
    <row r="123" spans="1:12" ht="14" x14ac:dyDescent="0.15">
      <c r="A123" s="125"/>
      <c r="B123" s="6" t="s">
        <v>345</v>
      </c>
      <c r="E123" s="6" t="s">
        <v>1540</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t="e">
        <f>IFERROR(VLOOKUP(VENTAS[[#This Row],[Código del producto Vendido]],INVENTARIO[],20,FALSE),"-")*VENTAS[[#This Row],[Cantidad]]</f>
        <v>#VALUE!</v>
      </c>
      <c r="L124" s="13" t="e">
        <f>VENTAS[[#This Row],[Total]]-VENTAS[[#This Row],[Comisión 10%]]-VENTAS[[#This Row],[Costo]]</f>
        <v>#VALUE!</v>
      </c>
    </row>
    <row r="125" spans="1:12" ht="14" x14ac:dyDescent="0.15">
      <c r="A125" s="125"/>
      <c r="B125" s="6" t="s">
        <v>345</v>
      </c>
      <c r="E125" s="6" t="s">
        <v>1529</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1536</v>
      </c>
      <c r="F130" t="str">
        <f>IFERROR(VLOOKUP(VENTAS[[#This Row],[Código del producto Vendido]],INVENTARIO[],5,FALSE),"-")</f>
        <v>Vestido con estampado floral pecho con fruncido</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t="s">
        <v>1941</v>
      </c>
      <c r="C136" s="93" t="s">
        <v>690</v>
      </c>
      <c r="D136" s="93"/>
      <c r="E136" s="93" t="s">
        <v>1543</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t="s">
        <v>1224</v>
      </c>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1350</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1656</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1645</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1694</v>
      </c>
      <c r="F153" s="4" t="str">
        <f>IFERROR(VLOOKUP(VENTAS[[#This Row],[Código del producto Vendido]],INVENTARIO[],5,FALSE),"-")</f>
        <v xml:space="preserve"> Vestido Lunares Negro</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1691</v>
      </c>
      <c r="F154" s="4" t="str">
        <f>IFERROR(VLOOKUP(VENTAS[[#This Row],[Código del producto Vendido]],INVENTARIO[],5,FALSE),"-")</f>
        <v>Top Cisne Rojo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1649</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1712</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1350</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1225</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1226</v>
      </c>
      <c r="D171" s="6"/>
      <c r="E171" s="6" t="s">
        <v>1693</v>
      </c>
      <c r="F171" s="4" t="str">
        <f>IFERROR(VLOOKUP(VENTAS[[#This Row],[Código del producto Vendido]],INVENTARIO[],5,FALSE),"-")</f>
        <v xml:space="preserve"> Vestido Lunares Negro</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1227</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1228</v>
      </c>
      <c r="D173" s="6"/>
      <c r="E173" s="6" t="s">
        <v>1484</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1230</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1230</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1230</v>
      </c>
      <c r="D176" s="6"/>
      <c r="E176" s="6" t="s">
        <v>1527</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1230</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t="e">
        <f>VENTAS[[#This Row],[Total]]-VENTAS[[#This Row],[Comisión 10%]]-VENTAS[[#This Row],[Costo]]</f>
        <v>#VALUE!</v>
      </c>
    </row>
    <row r="179" spans="1:12" ht="14" x14ac:dyDescent="0.15">
      <c r="A179" s="124">
        <v>45065</v>
      </c>
      <c r="B179" s="6"/>
      <c r="C179" s="6" t="s">
        <v>1231</v>
      </c>
      <c r="D179" s="6"/>
      <c r="E179" s="6" t="s">
        <v>1712</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1256</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1256</v>
      </c>
      <c r="D181" s="6"/>
      <c r="E181" s="6" t="s">
        <v>1715</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1256</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1257</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1257</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1257</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1258</v>
      </c>
      <c r="D186" s="6"/>
      <c r="E186" s="6" t="s">
        <v>1669</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1258</v>
      </c>
      <c r="D187" s="6"/>
      <c r="E187" s="6" t="s">
        <v>1363</v>
      </c>
      <c r="F187" s="4" t="str">
        <f>IFERROR(VLOOKUP(VENTAS[[#This Row],[Código del producto Vendido]],INVENTARIO[],5,FALSE),"-")</f>
        <v>Malla para Playa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1261</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1261</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1266</v>
      </c>
      <c r="D191" s="6"/>
      <c r="E191" s="6" t="s">
        <v>1551</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1266</v>
      </c>
      <c r="D192" s="6"/>
      <c r="E192" s="6" t="s">
        <v>1548</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1291</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1293</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1713</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1484</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1307</v>
      </c>
      <c r="D198" s="6"/>
      <c r="E198" s="6" t="s">
        <v>1305</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1307</v>
      </c>
      <c r="D199" s="6"/>
      <c r="E199" s="6" t="s">
        <v>1306</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1307</v>
      </c>
      <c r="D200" s="6"/>
      <c r="E200" s="6" t="s">
        <v>1308</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1307</v>
      </c>
      <c r="D201" s="6"/>
      <c r="E201" s="6" t="s">
        <v>1309</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1291</v>
      </c>
      <c r="D202" s="6"/>
      <c r="E202" s="6" t="s">
        <v>1310</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1311</v>
      </c>
      <c r="D203" s="6"/>
      <c r="E203" s="6" t="s">
        <v>1316</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1315</v>
      </c>
      <c r="D204" s="6"/>
      <c r="E204" s="6" t="s">
        <v>1312</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1314</v>
      </c>
      <c r="D205" s="6"/>
      <c r="E205" s="6" t="s">
        <v>1313</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1315</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1315</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t="s">
        <v>1325</v>
      </c>
      <c r="C208" s="6" t="s">
        <v>1311</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1326</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1327</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1328</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1669</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1347</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1347</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1348</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1349</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1765</v>
      </c>
      <c r="D218" s="6"/>
      <c r="E218" s="6" t="s">
        <v>1737</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1769</v>
      </c>
      <c r="D219" s="6"/>
      <c r="E219" s="6" t="s">
        <v>1508</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1347</v>
      </c>
      <c r="D220" s="6"/>
      <c r="E220" s="6" t="s">
        <v>1673</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1766</v>
      </c>
      <c r="D221" s="6"/>
      <c r="E221" s="6" t="s">
        <v>1727</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1766</v>
      </c>
      <c r="D222" s="6"/>
      <c r="E222" s="6" t="s">
        <v>1649</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1766</v>
      </c>
      <c r="D223" s="6"/>
      <c r="E223" s="6" t="s">
        <v>1489</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1768</v>
      </c>
      <c r="D224" s="6"/>
      <c r="E224" s="6" t="s">
        <v>1656</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1768</v>
      </c>
      <c r="D225" s="6"/>
      <c r="E225" s="6" t="s">
        <v>1706</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1768</v>
      </c>
      <c r="D226" s="6"/>
      <c r="E226" s="6" t="s">
        <v>1382</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1768</v>
      </c>
      <c r="D227" s="6"/>
      <c r="E227" s="6" t="s">
        <v>1645</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1665</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1648</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1489</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1713</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1359</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1488</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1725</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1442</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1424</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1785</v>
      </c>
      <c r="D240" s="6"/>
      <c r="E240" s="6" t="s">
        <v>1709</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1785</v>
      </c>
      <c r="D241" s="6"/>
      <c r="E241" s="6" t="s">
        <v>1712</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1327</v>
      </c>
      <c r="D242" s="6"/>
      <c r="E242" s="6" t="s">
        <v>1385</v>
      </c>
      <c r="F242" s="4" t="str">
        <f>IFERROR(VLOOKUP(VENTAS[[#This Row],[Código del producto Vendido]],INVENTARIO[],5,FALSE),"-")</f>
        <v>Bañador una pieza con mariposa</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1786</v>
      </c>
      <c r="D243" s="6"/>
      <c r="E243" s="6" t="s">
        <v>1449</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1787</v>
      </c>
      <c r="D244" s="6"/>
      <c r="E244" s="6" t="s">
        <v>1350</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1787</v>
      </c>
      <c r="D245" s="6"/>
      <c r="E245" s="6" t="s">
        <v>1367</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1787</v>
      </c>
      <c r="D246" s="6"/>
      <c r="E246" s="6" t="s">
        <v>1674</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1787</v>
      </c>
      <c r="D247" s="6"/>
      <c r="E247" s="6" t="s">
        <v>1683</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1788</v>
      </c>
      <c r="D248" s="6"/>
      <c r="E248" s="6" t="s">
        <v>1429</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1790</v>
      </c>
      <c r="D249" s="6"/>
      <c r="E249" s="6" t="s">
        <v>1588</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1790</v>
      </c>
      <c r="D250" s="6"/>
      <c r="E250" s="6" t="s">
        <v>1781</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1789</v>
      </c>
      <c r="D251" s="6"/>
      <c r="E251" s="6" t="s">
        <v>1525</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1789</v>
      </c>
      <c r="D252" s="6"/>
      <c r="E252" s="6" t="s">
        <v>1503</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1792</v>
      </c>
      <c r="D253" s="6"/>
      <c r="E253" s="6" t="s">
        <v>1771</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1792</v>
      </c>
      <c r="D254" s="6"/>
      <c r="E254" s="6" t="s">
        <v>1640</v>
      </c>
      <c r="F254" s="4" t="str">
        <f>IFERROR(VLOOKUP(VENTAS[[#This Row],[Código del producto Vendido]],INVENTARIO[],5,FALSE),"-")</f>
        <v>Brasier de encaje_Blanco Unitalla</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1793</v>
      </c>
      <c r="D255" s="6"/>
      <c r="E255" s="6" t="s">
        <v>1557</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1793</v>
      </c>
      <c r="D256" s="6"/>
      <c r="E256" s="6" t="s">
        <v>1531</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1794</v>
      </c>
      <c r="D257" s="6"/>
      <c r="E257" s="6" t="s">
        <v>1372</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1794</v>
      </c>
      <c r="D258" s="6"/>
      <c r="E258" s="6" t="s">
        <v>1756</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t="e">
        <f>IFERROR(VLOOKUP(VENTAS[[#This Row],[Código del producto Vendido]],INVENTARIO[],20,FALSE),"-")*VENTAS[[#This Row],[Cantidad]]</f>
        <v>#VALUE!</v>
      </c>
      <c r="L259" s="13" t="e">
        <f>VENTAS[[#This Row],[Total]]-VENTAS[[#This Row],[Comisión 10%]]-VENTAS[[#This Row],[Costo]]</f>
        <v>#VALUE!</v>
      </c>
    </row>
    <row r="260" spans="1:12" ht="14" x14ac:dyDescent="0.15">
      <c r="A260" s="125">
        <v>45086</v>
      </c>
      <c r="E260" s="6" t="s">
        <v>1610</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1709</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1351</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1668</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1503</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1710</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1675</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1729</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1355</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1479</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1755</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1746</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1672</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1644</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1771</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1704</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1578</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1939</v>
      </c>
      <c r="C277" s="146"/>
      <c r="D277" s="146"/>
      <c r="E277" s="145" t="s">
        <v>1513</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1645</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1771</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1389</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1426</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1414</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1407</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1387</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1419</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1553</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1632</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1715</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1709</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1724</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1708</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1712</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1382</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1390</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1796</v>
      </c>
      <c r="D296" s="6"/>
      <c r="E296" s="6" t="s">
        <v>1395</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1782</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1750</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1355</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1713</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1695</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1624</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t="s">
        <v>1944</v>
      </c>
      <c r="E303" s="93" t="s">
        <v>1589</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1798</v>
      </c>
      <c r="C304" s="93" t="s">
        <v>1943</v>
      </c>
      <c r="D304" s="93"/>
      <c r="E304" s="93" t="s">
        <v>1382</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1714</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1571</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1726</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1685</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1673</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1648</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1653</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1730</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1731</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1732</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1752</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1655</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1432</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1411</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1394</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1350</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1645</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1657</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1423</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1706</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1672</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1731</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1716</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1655</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1733</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1415</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1356</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1474</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1730</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1666</v>
      </c>
      <c r="F334" s="4" t="str">
        <f>IFERROR(VLOOKUP(VENTAS[[#This Row],[Código del producto Vendido]],INVENTARIO[],5,FALSE),"-")</f>
        <v>Bañador de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1736</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1665</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1666</v>
      </c>
      <c r="F337" s="4" t="str">
        <f>IFERROR(VLOOKUP(VENTAS[[#This Row],[Código del producto Vendido]],INVENTARIO[],5,FALSE),"-")</f>
        <v>Bañador de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1659</v>
      </c>
      <c r="F338" s="4" t="str">
        <f>IFERROR(VLOOKUP(VENTAS[[#This Row],[Código del producto Vendido]],INVENTARIO[],5,FALSE),"-")</f>
        <v>Vestido Lunares Marrón</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1673</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1681</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1356</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1371</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1383</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1733</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1634</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1364</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1422</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1605</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1609</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1474</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1656</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1706</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1708</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1350</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1490</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1369</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1352</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1352</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1942</v>
      </c>
      <c r="C359" s="94"/>
      <c r="D359" s="94"/>
      <c r="E359" s="142" t="s">
        <v>1492</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1373</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1933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1895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1863</v>
      </c>
      <c r="F363" s="4" t="str">
        <f>IFERROR(VLOOKUP(VENTAS[[#This Row],[Código del producto Vendido]],INVENTARIO[],5,FALSE),"-")</f>
        <v>Cinturón blanco con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1838</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1804</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1804</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1899</v>
      </c>
      <c r="F367" s="4" t="str">
        <f>IFERROR(VLOOKUP(VENTAS[[#This Row],[Código del producto Vendido]],INVENTARIO[],5,FALSE),"-")</f>
        <v>Top blanco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1940</v>
      </c>
      <c r="C368" s="146"/>
      <c r="D368" s="146"/>
      <c r="E368" s="147" t="s">
        <v>1859</v>
      </c>
      <c r="F368" s="148" t="str">
        <f>IFERROR(VLOOKUP(VENTAS[[#This Row],[Código del producto Vendido]],INVENTARIO[],5,FALSE),"-")</f>
        <v>Short beich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1540</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1845</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1576</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1802</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1819</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1898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1660</v>
      </c>
      <c r="F375" s="4" t="str">
        <f>IFERROR(VLOOKUP(VENTAS[[#This Row],[Código del producto Vendido]],INVENTARIO[],5,FALSE),"-")</f>
        <v>Vestido Lunares Marrón</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1579</v>
      </c>
      <c r="F376" s="4" t="str">
        <f>IFERROR(VLOOKUP(VENTAS[[#This Row],[Código del producto Vendido]],INVENTARIO[],5,FALSE),"-")</f>
        <v>Vestido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1580</v>
      </c>
      <c r="F377" s="4" t="str">
        <f>IFERROR(VLOOKUP(VENTAS[[#This Row],[Código del producto Vendido]],INVENTARIO[],5,FALSE),"-")</f>
        <v>Vestido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1862</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1708</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1666</v>
      </c>
      <c r="F381" t="str">
        <f>IFERROR(VLOOKUP(VENTAS[[#This Row],[Código del producto Vendido]],INVENTARIO[],5,FALSE),"-")</f>
        <v>Bañador de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1657</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1655</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1641</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1604</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1551</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1543</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1494</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1491</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1470</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1470</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1362</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1541</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1510</v>
      </c>
      <c r="F394" s="4" t="str">
        <f>IFERROR(VLOOKUP(VENTAS[[#This Row],[Código del producto Vendido]],INVENTARIO[],5,FALSE),"-")</f>
        <v>Bikini halter con estampado geométrico y pantalones</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1361</v>
      </c>
      <c r="F395" s="4" t="str">
        <f>IFERROR(VLOOKUP(VENTAS[[#This Row],[Código del producto Vendido]],INVENTARIO[],5,FALSE),"-")</f>
        <v>Malla para Playa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1366</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1945</v>
      </c>
      <c r="D397" s="6"/>
      <c r="E397" s="6" t="s">
        <v>1481</v>
      </c>
      <c r="F397" s="4" t="str">
        <f>IFERROR(VLOOKUP(VENTAS[[#This Row],[Código del producto Vendido]],INVENTARIO[],5,FALSE),"-")</f>
        <v xml:space="preserve">Mono Bohemiocon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1934</v>
      </c>
      <c r="E398" s="6" t="s">
        <v>1742</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1934</v>
      </c>
      <c r="E399" s="6" t="s">
        <v>1661</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1934</v>
      </c>
      <c r="E400" s="6" t="s">
        <v>1477</v>
      </c>
      <c r="F400" s="4" t="str">
        <f>IFERROR(VLOOKUP(VENTAS[[#This Row],[Código del producto Vendido]],INVENTARIO[],5,FALSE),"-")</f>
        <v>Bikini halter con estampado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1934</v>
      </c>
      <c r="E401" s="6" t="s">
        <v>1738</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1934</v>
      </c>
      <c r="E402" s="6" t="s">
        <v>1439</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1934</v>
      </c>
      <c r="C403" s="6" t="s">
        <v>2011</v>
      </c>
      <c r="D403" s="6"/>
      <c r="E403" s="6" t="s">
        <v>1441</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1934</v>
      </c>
      <c r="E404" s="6" t="s">
        <v>1634</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1934</v>
      </c>
      <c r="E405" s="6" t="s">
        <v>1810</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1934</v>
      </c>
      <c r="C406" t="s">
        <v>1935</v>
      </c>
      <c r="E406" s="6" t="s">
        <v>1801</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1934</v>
      </c>
      <c r="C407" t="s">
        <v>1935</v>
      </c>
      <c r="E407" s="6" t="s">
        <v>1859</v>
      </c>
      <c r="F407" s="4" t="str">
        <f>IFERROR(VLOOKUP(VENTAS[[#This Row],[Código del producto Vendido]],INVENTARIO[],5,FALSE),"-")</f>
        <v>Short beich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1934</v>
      </c>
      <c r="C408" t="s">
        <v>1935</v>
      </c>
      <c r="E408" s="6" t="s">
        <v>1861</v>
      </c>
      <c r="F408" s="4" t="str">
        <f>IFERROR(VLOOKUP(VENTAS[[#This Row],[Código del producto Vendido]],INVENTARIO[],5,FALSE),"-")</f>
        <v>Cinturón carmelita con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1934</v>
      </c>
      <c r="C409" t="s">
        <v>1935</v>
      </c>
      <c r="E409" s="6" t="s">
        <v>1862</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1934</v>
      </c>
      <c r="C410" t="s">
        <v>1936</v>
      </c>
      <c r="E410" s="6" t="s">
        <v>1893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1934</v>
      </c>
      <c r="C411" t="s">
        <v>1936</v>
      </c>
      <c r="E411" s="6" t="s">
        <v>1895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1934</v>
      </c>
      <c r="C412" t="s">
        <v>1936</v>
      </c>
      <c r="E412" s="6" t="s">
        <v>1906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1934</v>
      </c>
      <c r="C413" t="s">
        <v>1936</v>
      </c>
      <c r="E413" s="6" t="s">
        <v>1878</v>
      </c>
      <c r="F413" s="4" t="str">
        <f>IFERROR(VLOOKUP(VENTAS[[#This Row],[Código del producto Vendido]],INVENTARIO[],5,FALSE),"-")</f>
        <v>Pantalón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1934</v>
      </c>
      <c r="C414" t="s">
        <v>1936</v>
      </c>
      <c r="E414" s="6" t="s">
        <v>1676</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1934</v>
      </c>
      <c r="C415" t="s">
        <v>1936</v>
      </c>
      <c r="E415" s="6" t="s">
        <v>1482</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1934</v>
      </c>
      <c r="C416" t="s">
        <v>1937</v>
      </c>
      <c r="E416" s="6" t="s">
        <v>1410</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1938</v>
      </c>
      <c r="C417" t="s">
        <v>1937</v>
      </c>
      <c r="E417" s="6" t="s">
        <v>1717</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1938</v>
      </c>
      <c r="C418" s="6" t="s">
        <v>1936</v>
      </c>
      <c r="D418" s="6"/>
      <c r="E418" s="6" t="s">
        <v>1836</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1938</v>
      </c>
      <c r="C419" s="6" t="s">
        <v>1293</v>
      </c>
      <c r="D419" s="6"/>
      <c r="E419" s="6" t="s">
        <v>1838</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1938</v>
      </c>
      <c r="C420" s="6" t="s">
        <v>1293</v>
      </c>
      <c r="D420" s="6"/>
      <c r="E420" s="6" t="s">
        <v>1821</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1938</v>
      </c>
      <c r="C421" s="6" t="s">
        <v>1936</v>
      </c>
      <c r="D421" s="6"/>
      <c r="E421" s="6" t="s">
        <v>1747</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1938</v>
      </c>
      <c r="C422" s="6" t="s">
        <v>1293</v>
      </c>
      <c r="D422" s="6"/>
      <c r="E422" s="6" t="s">
        <v>1695</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1938</v>
      </c>
      <c r="C423" s="6" t="s">
        <v>46</v>
      </c>
      <c r="D423" s="6"/>
      <c r="E423" s="6" t="s">
        <v>1879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1938</v>
      </c>
      <c r="C424" s="6" t="s">
        <v>1936</v>
      </c>
      <c r="D424" s="6"/>
      <c r="E424" s="6" t="s">
        <v>1897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1938</v>
      </c>
      <c r="C425" s="6" t="s">
        <v>1936</v>
      </c>
      <c r="D425" s="6"/>
      <c r="E425" s="6" t="s">
        <v>1901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1938</v>
      </c>
      <c r="C426" s="6" t="s">
        <v>1936</v>
      </c>
      <c r="D426" s="6"/>
      <c r="E426" s="6" t="s">
        <v>1880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1938</v>
      </c>
      <c r="C427" s="6" t="s">
        <v>1936</v>
      </c>
      <c r="D427" s="6"/>
      <c r="E427" s="6" t="s">
        <v>1735</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1946</v>
      </c>
      <c r="C428" s="6" t="s">
        <v>1947</v>
      </c>
      <c r="D428" s="6"/>
      <c r="E428" s="6" t="s">
        <v>1742</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1946</v>
      </c>
      <c r="C429" s="6" t="s">
        <v>1947</v>
      </c>
      <c r="D429" s="6"/>
      <c r="E429" s="6" t="s">
        <v>1542</v>
      </c>
      <c r="F429" s="4" t="str">
        <f>IFERROR(VLOOKUP(VENTAS[[#This Row],[Código del producto Vendido]],INVENTARIO[],5,FALSE),"-")</f>
        <v>Cinturón trenzado con hebilla redonda</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1948</v>
      </c>
      <c r="C430" s="6" t="s">
        <v>1293</v>
      </c>
      <c r="D430" s="6"/>
      <c r="E430" s="6" t="s">
        <v>1637</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7" customHeight="1" x14ac:dyDescent="0.15">
      <c r="A431" s="141" t="s">
        <v>1948</v>
      </c>
      <c r="B431" s="6" t="s">
        <v>1949</v>
      </c>
      <c r="E431" s="6"/>
      <c r="F431" s="4" t="str">
        <f>IFERROR(VLOOKUP(VENTAS[[#This Row],[Código del producto Vendido]],INVENTARIO[],5,FALSE),"-")</f>
        <v>-</v>
      </c>
      <c r="G431" s="4">
        <v>0</v>
      </c>
      <c r="H431" s="13">
        <v>0</v>
      </c>
      <c r="I431" s="13">
        <f>VENTAS[[#This Row],[Cantidad]]*VENTAS[[#This Row],[Precio Venta]]</f>
        <v>0</v>
      </c>
      <c r="J431" s="13">
        <f>IF(VENTAS[[#This Row],[Nombre del Gestor]]&gt;1,  VENTAS[[#This Row],[Total]]*10%, 0)</f>
        <v>0</v>
      </c>
      <c r="K431" s="13" t="e">
        <f>IFERROR(VLOOKUP(VENTAS[[#This Row],[Código del producto Vendido]],INVENTARIO[],20,FALSE),"-")*VENTAS[[#This Row],[Cantidad]]</f>
        <v>#VALUE!</v>
      </c>
      <c r="L431" s="13" t="e">
        <f>VENTAS[[#This Row],[Total]]-VENTAS[[#This Row],[Comisión 10%]]-VENTAS[[#This Row],[Costo]]</f>
        <v>#VALUE!</v>
      </c>
    </row>
    <row r="432" spans="1:12" ht="14" x14ac:dyDescent="0.15">
      <c r="A432" s="132" t="s">
        <v>1952</v>
      </c>
      <c r="C432" s="6" t="s">
        <v>1958</v>
      </c>
      <c r="D432" s="6"/>
      <c r="E432" s="6" t="s">
        <v>1564</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41" t="s">
        <v>1952</v>
      </c>
      <c r="C433" s="6" t="s">
        <v>1954</v>
      </c>
      <c r="D433" s="6"/>
      <c r="E433" s="6" t="s">
        <v>1564</v>
      </c>
      <c r="F433" s="4" t="str">
        <f>IFERROR(VLOOKUP(VENTAS[[#This Row],[Código del producto Vendido]],INVENTARIO[],5,FALSE),"-")</f>
        <v>Vestido con estampado de cereza</v>
      </c>
      <c r="G433" s="4">
        <v>1</v>
      </c>
      <c r="H433" s="13">
        <v>5</v>
      </c>
      <c r="I433" s="13">
        <f>VENTAS[[#This Row],[Cantidad]]*VENTAS[[#This Row],[Precio Venta]]</f>
        <v>5</v>
      </c>
      <c r="J433" s="13">
        <f>IF(VENTAS[[#This Row],[Nombre del Gestor]]&gt;1,  VENTAS[[#This Row],[Total]]*10%, 0)</f>
        <v>0</v>
      </c>
      <c r="K433" s="13">
        <f>IFERROR(VLOOKUP(VENTAS[[#This Row],[Código del producto Vendido]],INVENTARIO[],20,FALSE),"-")*VENTAS[[#This Row],[Cantidad]]</f>
        <v>6.8833333333333329</v>
      </c>
      <c r="L433" s="13">
        <f>VENTAS[[#This Row],[Total]]-VENTAS[[#This Row],[Comisión 10%]]-VENTAS[[#This Row],[Costo]]</f>
        <v>-1.8833333333333329</v>
      </c>
    </row>
    <row r="434" spans="1:12" ht="14" x14ac:dyDescent="0.15">
      <c r="A434" s="132" t="s">
        <v>1952</v>
      </c>
      <c r="C434" s="6" t="s">
        <v>1950</v>
      </c>
      <c r="D434" s="6"/>
      <c r="E434" s="6" t="s">
        <v>1909</v>
      </c>
      <c r="F434" s="4" t="str">
        <f>IFERROR(VLOOKUP(VENTAS[[#This Row],[Código del producto Vendido]],INVENTARIO[],5,FALSE),"-")</f>
        <v xml:space="preserve">Jean ajustado oscuro </v>
      </c>
      <c r="G434" s="4">
        <v>1</v>
      </c>
      <c r="H434" s="13">
        <v>35</v>
      </c>
      <c r="I434" s="13">
        <f>VENTAS[[#This Row],[Cantidad]]*VENTAS[[#This Row],[Precio Venta]]</f>
        <v>35</v>
      </c>
      <c r="J434" s="13">
        <f>IF(VENTAS[[#This Row],[Nombre del Gestor]]&gt;1,  VENTAS[[#This Row],[Total]]*10%, 0)</f>
        <v>0</v>
      </c>
      <c r="K434" s="13">
        <f>IFERROR(VLOOKUP(VENTAS[[#This Row],[Código del producto Vendido]],INVENTARIO[],20,FALSE),"-")*VENTAS[[#This Row],[Cantidad]]</f>
        <v>23.79</v>
      </c>
      <c r="L434" s="13">
        <f>VENTAS[[#This Row],[Total]]-VENTAS[[#This Row],[Comisión 10%]]-VENTAS[[#This Row],[Costo]]</f>
        <v>11.21</v>
      </c>
    </row>
    <row r="435" spans="1:12" ht="14" x14ac:dyDescent="0.15">
      <c r="A435" s="141" t="s">
        <v>1952</v>
      </c>
      <c r="C435" s="6" t="s">
        <v>1950</v>
      </c>
      <c r="D435" s="6"/>
      <c r="E435" s="6" t="s">
        <v>1521</v>
      </c>
      <c r="F435" s="4" t="str">
        <f>IFERROR(VLOOKUP(VENTAS[[#This Row],[Código del producto Vendido]],INVENTARIO[],5,FALSE),"-")</f>
        <v xml:space="preserve">Body de un hombro manga farol </v>
      </c>
      <c r="G435" s="4">
        <v>1</v>
      </c>
      <c r="H435" s="13">
        <v>14</v>
      </c>
      <c r="I435" s="13">
        <f>VENTAS[[#This Row],[Cantidad]]*VENTAS[[#This Row],[Precio Venta]]</f>
        <v>14</v>
      </c>
      <c r="J435" s="13">
        <f>IF(VENTAS[[#This Row],[Nombre del Gestor]]&gt;1,  VENTAS[[#This Row],[Total]]*10%, 0)</f>
        <v>0</v>
      </c>
      <c r="K435" s="13">
        <f>IFERROR(VLOOKUP(VENTAS[[#This Row],[Código del producto Vendido]],INVENTARIO[],20,FALSE),"-")*VENTAS[[#This Row],[Cantidad]]</f>
        <v>10.404444444444444</v>
      </c>
      <c r="L435" s="13">
        <f>VENTAS[[#This Row],[Total]]-VENTAS[[#This Row],[Comisión 10%]]-VENTAS[[#This Row],[Costo]]</f>
        <v>3.5955555555555563</v>
      </c>
    </row>
    <row r="436" spans="1:12" ht="14" x14ac:dyDescent="0.15">
      <c r="A436" s="132" t="s">
        <v>1952</v>
      </c>
      <c r="C436" s="6" t="s">
        <v>1950</v>
      </c>
      <c r="D436" s="6"/>
      <c r="E436" s="6" t="s">
        <v>1663</v>
      </c>
      <c r="F436" s="4" t="str">
        <f>IFERROR(VLOOKUP(VENTAS[[#This Row],[Código del producto Vendido]],INVENTARIO[],5,FALSE),"-")</f>
        <v>Falda Godines</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7.833636363636364</v>
      </c>
      <c r="L436" s="13">
        <f>VENTAS[[#This Row],[Total]]-VENTAS[[#This Row],[Comisión 10%]]-VENTAS[[#This Row],[Costo]]</f>
        <v>7.166363636363636</v>
      </c>
    </row>
    <row r="437" spans="1:12" ht="14" x14ac:dyDescent="0.15">
      <c r="A437" s="141" t="s">
        <v>1952</v>
      </c>
      <c r="C437" s="6" t="s">
        <v>1950</v>
      </c>
      <c r="D437" s="6"/>
      <c r="E437" s="6" t="s">
        <v>1582</v>
      </c>
      <c r="F437" s="4" t="str">
        <f>IFERROR(VLOOKUP(VENTAS[[#This Row],[Código del producto Vendido]],INVENTARIO[],5,FALSE),"-")</f>
        <v>Sostén Push-up</v>
      </c>
      <c r="G437" s="4">
        <v>1</v>
      </c>
      <c r="H437" s="13">
        <v>15</v>
      </c>
      <c r="I437" s="13">
        <f>VENTAS[[#This Row],[Cantidad]]*VENTAS[[#This Row],[Precio Venta]]</f>
        <v>15</v>
      </c>
      <c r="J437" s="13">
        <f>IF(VENTAS[[#This Row],[Nombre del Gestor]]&gt;1,  VENTAS[[#This Row],[Total]]*10%, 0)</f>
        <v>0</v>
      </c>
      <c r="K437" s="13">
        <f>IFERROR(VLOOKUP(VENTAS[[#This Row],[Código del producto Vendido]],INVENTARIO[],20,FALSE),"-")*VENTAS[[#This Row],[Cantidad]]</f>
        <v>11.133333333333335</v>
      </c>
      <c r="L437" s="13">
        <f>VENTAS[[#This Row],[Total]]-VENTAS[[#This Row],[Comisión 10%]]-VENTAS[[#This Row],[Costo]]</f>
        <v>3.8666666666666654</v>
      </c>
    </row>
    <row r="438" spans="1:12" ht="14" x14ac:dyDescent="0.15">
      <c r="A438" s="132" t="s">
        <v>1952</v>
      </c>
      <c r="C438" s="6" t="s">
        <v>1293</v>
      </c>
      <c r="D438" s="6"/>
      <c r="E438" s="6" t="s">
        <v>1608</v>
      </c>
      <c r="F438" s="4" t="str">
        <f>IFERROR(VLOOKUP(VENTAS[[#This Row],[Código del producto Vendido]],INVENTARIO[],5,FALSE),"-")</f>
        <v>Vestido Slip Satinado</v>
      </c>
      <c r="G438" s="4">
        <v>1</v>
      </c>
      <c r="H438" s="13">
        <v>0</v>
      </c>
      <c r="I438" s="13">
        <f>VENTAS[[#This Row],[Cantidad]]*VENTAS[[#This Row],[Precio Venta]]</f>
        <v>0</v>
      </c>
      <c r="J438" s="13">
        <f>IF(VENTAS[[#This Row],[Nombre del Gestor]]&gt;1,  VENTAS[[#This Row],[Total]]*10%, 0)</f>
        <v>0</v>
      </c>
      <c r="K438" s="13">
        <f>IFERROR(VLOOKUP(VENTAS[[#This Row],[Código del producto Vendido]],INVENTARIO[],20,FALSE),"-")*VENTAS[[#This Row],[Cantidad]]</f>
        <v>8.5</v>
      </c>
      <c r="L438" s="13">
        <f>VENTAS[[#This Row],[Total]]-VENTAS[[#This Row],[Comisión 10%]]-VENTAS[[#This Row],[Costo]]</f>
        <v>-8.5</v>
      </c>
    </row>
    <row r="439" spans="1:12" ht="14" x14ac:dyDescent="0.15">
      <c r="A439" s="141" t="s">
        <v>1952</v>
      </c>
      <c r="C439" s="6" t="s">
        <v>1293</v>
      </c>
      <c r="D439" s="6"/>
      <c r="E439" s="6" t="s">
        <v>1551</v>
      </c>
      <c r="F439" s="4" t="str">
        <f>IFERROR(VLOOKUP(VENTAS[[#This Row],[Código del producto Vendido]],INVENTARIO[],5,FALSE),"-")</f>
        <v>Vestido con estampado floral</v>
      </c>
      <c r="G439" s="4">
        <v>1</v>
      </c>
      <c r="H439" s="13">
        <v>15</v>
      </c>
      <c r="I439" s="13">
        <f>VENTAS[[#This Row],[Cantidad]]*VENTAS[[#This Row],[Precio Venta]]</f>
        <v>15</v>
      </c>
      <c r="J439" s="13">
        <f>IF(VENTAS[[#This Row],[Nombre del Gestor]]&gt;1,  VENTAS[[#This Row],[Total]]*10%, 0)</f>
        <v>0</v>
      </c>
      <c r="K439" s="13">
        <f>IFERROR(VLOOKUP(VENTAS[[#This Row],[Código del producto Vendido]],INVENTARIO[],20,FALSE),"-")*VENTAS[[#This Row],[Cantidad]]</f>
        <v>10.722222222222221</v>
      </c>
      <c r="L439" s="13">
        <f>VENTAS[[#This Row],[Total]]-VENTAS[[#This Row],[Comisión 10%]]-VENTAS[[#This Row],[Costo]]</f>
        <v>4.2777777777777786</v>
      </c>
    </row>
    <row r="440" spans="1:12" ht="14" x14ac:dyDescent="0.15">
      <c r="A440" s="132" t="s">
        <v>1952</v>
      </c>
      <c r="C440" s="6" t="s">
        <v>1293</v>
      </c>
      <c r="D440" s="6"/>
      <c r="E440" s="6" t="s">
        <v>1550</v>
      </c>
      <c r="F440" s="4" t="str">
        <f>IFERROR(VLOOKUP(VENTAS[[#This Row],[Código del producto Vendido]],INVENTARIO[],5,FALSE),"-")</f>
        <v>Vestido con estampado floral</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41" t="s">
        <v>1952</v>
      </c>
      <c r="C441" s="6" t="s">
        <v>1293</v>
      </c>
      <c r="D441" s="6"/>
      <c r="E441" s="6" t="s">
        <v>1547</v>
      </c>
      <c r="F441" s="4" t="str">
        <f>IFERROR(VLOOKUP(VENTAS[[#This Row],[Código del producto Vendido]],INVENTARIO[],5,FALSE),"-")</f>
        <v>Vestido floral con abertura trasera</v>
      </c>
      <c r="G441" s="4">
        <v>3</v>
      </c>
      <c r="H441" s="13">
        <v>15</v>
      </c>
      <c r="I441" s="13">
        <f>VENTAS[[#This Row],[Cantidad]]*VENTAS[[#This Row],[Precio Venta]]</f>
        <v>45</v>
      </c>
      <c r="J441" s="13">
        <f>IF(VENTAS[[#This Row],[Nombre del Gestor]]&gt;1,  VENTAS[[#This Row],[Total]]*10%, 0)</f>
        <v>0</v>
      </c>
      <c r="K441" s="13">
        <f>IFERROR(VLOOKUP(VENTAS[[#This Row],[Código del producto Vendido]],INVENTARIO[],20,FALSE),"-")*VENTAS[[#This Row],[Cantidad]]</f>
        <v>32.166666666666664</v>
      </c>
      <c r="L441" s="13">
        <f>VENTAS[[#This Row],[Total]]-VENTAS[[#This Row],[Comisión 10%]]-VENTAS[[#This Row],[Costo]]</f>
        <v>12.833333333333336</v>
      </c>
    </row>
    <row r="442" spans="1:12" ht="14" x14ac:dyDescent="0.15">
      <c r="A442" s="132" t="s">
        <v>1952</v>
      </c>
      <c r="C442" s="6" t="s">
        <v>1293</v>
      </c>
      <c r="D442" s="6"/>
      <c r="E442" s="6" t="s">
        <v>1546</v>
      </c>
      <c r="F442" s="4" t="str">
        <f>IFERROR(VLOOKUP(VENTAS[[#This Row],[Código del producto Vendido]],INVENTARIO[],5,FALSE),"-")</f>
        <v>Vestido floral con abertura trasera</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41" t="s">
        <v>1952</v>
      </c>
      <c r="C443" s="6" t="s">
        <v>1293</v>
      </c>
      <c r="D443" s="6"/>
      <c r="E443" s="6" t="s">
        <v>1548</v>
      </c>
      <c r="F443" s="4" t="str">
        <f>IFERROR(VLOOKUP(VENTAS[[#This Row],[Código del producto Vendido]],INVENTARIO[],5,FALSE),"-")</f>
        <v>Vestido floral escote corazón</v>
      </c>
      <c r="G443" s="4">
        <v>2</v>
      </c>
      <c r="H443" s="13">
        <v>15</v>
      </c>
      <c r="I443" s="13">
        <f>VENTAS[[#This Row],[Cantidad]]*VENTAS[[#This Row],[Precio Venta]]</f>
        <v>30</v>
      </c>
      <c r="J443" s="13">
        <f>IF(VENTAS[[#This Row],[Nombre del Gestor]]&gt;1,  VENTAS[[#This Row],[Total]]*10%, 0)</f>
        <v>0</v>
      </c>
      <c r="K443" s="13">
        <f>IFERROR(VLOOKUP(VENTAS[[#This Row],[Código del producto Vendido]],INVENTARIO[],20,FALSE),"-")*VENTAS[[#This Row],[Cantidad]]</f>
        <v>21.444444444444443</v>
      </c>
      <c r="L443" s="13">
        <f>VENTAS[[#This Row],[Total]]-VENTAS[[#This Row],[Comisión 10%]]-VENTAS[[#This Row],[Costo]]</f>
        <v>8.5555555555555571</v>
      </c>
    </row>
    <row r="444" spans="1:12" ht="14" x14ac:dyDescent="0.15">
      <c r="A444" s="132" t="s">
        <v>1952</v>
      </c>
      <c r="C444" s="6" t="s">
        <v>1293</v>
      </c>
      <c r="D444" s="6"/>
      <c r="E444" s="6" t="s">
        <v>1549</v>
      </c>
      <c r="F444" s="4" t="str">
        <f>IFERROR(VLOOKUP(VENTAS[[#This Row],[Código del producto Vendido]],INVENTARIO[],5,FALSE),"-")</f>
        <v>Vestido floral escote corazón</v>
      </c>
      <c r="G444" s="4">
        <v>1</v>
      </c>
      <c r="H444" s="13">
        <v>15</v>
      </c>
      <c r="I444" s="13">
        <f>VENTAS[[#This Row],[Cantidad]]*VENTAS[[#This Row],[Precio Venta]]</f>
        <v>15</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4.2777777777777786</v>
      </c>
    </row>
    <row r="445" spans="1:12" ht="14" x14ac:dyDescent="0.15">
      <c r="A445" s="141" t="s">
        <v>1952</v>
      </c>
      <c r="C445" s="6" t="s">
        <v>1293</v>
      </c>
      <c r="D445" s="6"/>
      <c r="E445" s="6" t="s">
        <v>1538</v>
      </c>
      <c r="F445" s="4" t="str">
        <f>IFERROR(VLOOKUP(VENTAS[[#This Row],[Código del producto Vendido]],INVENTARIO[],5,FALSE),"-")</f>
        <v>Vestido con estampado floral pecho con fruncido</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10.722222222222221</v>
      </c>
      <c r="L445" s="13">
        <f>VENTAS[[#This Row],[Total]]-VENTAS[[#This Row],[Comisión 10%]]-VENTAS[[#This Row],[Costo]]</f>
        <v>9.2777777777777786</v>
      </c>
    </row>
    <row r="446" spans="1:12" ht="14" x14ac:dyDescent="0.15">
      <c r="A446" s="132" t="s">
        <v>1952</v>
      </c>
      <c r="C446" s="6" t="s">
        <v>1293</v>
      </c>
      <c r="D446" s="6"/>
      <c r="E446" s="23" t="s">
        <v>1609</v>
      </c>
      <c r="F446" s="4" t="str">
        <f>IFERROR(VLOOKUP(VENTAS[[#This Row],[Código del producto Vendido]],INVENTARIO[],5,FALSE),"-")</f>
        <v xml:space="preserve"> Bañador espalda descubierta</v>
      </c>
      <c r="G446" s="4">
        <v>1</v>
      </c>
      <c r="H446" s="13">
        <v>20</v>
      </c>
      <c r="I446" s="13">
        <f>VENTAS[[#This Row],[Cantidad]]*VENTAS[[#This Row],[Precio Venta]]</f>
        <v>20</v>
      </c>
      <c r="J446" s="13">
        <f>IF(VENTAS[[#This Row],[Nombre del Gestor]]&gt;1,  VENTAS[[#This Row],[Total]]*10%, 0)</f>
        <v>0</v>
      </c>
      <c r="K446" s="13">
        <f>IFERROR(VLOOKUP(VENTAS[[#This Row],[Código del producto Vendido]],INVENTARIO[],20,FALSE),"-")*VENTAS[[#This Row],[Cantidad]]</f>
        <v>15.555555555555555</v>
      </c>
      <c r="L446" s="13">
        <f>VENTAS[[#This Row],[Total]]-VENTAS[[#This Row],[Comisión 10%]]-VENTAS[[#This Row],[Costo]]</f>
        <v>4.4444444444444446</v>
      </c>
    </row>
    <row r="447" spans="1:12" ht="14" x14ac:dyDescent="0.15">
      <c r="A447" s="141" t="s">
        <v>1952</v>
      </c>
      <c r="C447" s="6" t="s">
        <v>1951</v>
      </c>
      <c r="D447" s="6"/>
      <c r="E447" s="6" t="s">
        <v>1557</v>
      </c>
      <c r="F447" s="4" t="str">
        <f>IFERROR(VLOOKUP(VENTAS[[#This Row],[Código del producto Vendido]],INVENTARIO[],5,FALSE),"-")</f>
        <v xml:space="preserve">Top Cruzado </v>
      </c>
      <c r="G447" s="4">
        <v>1</v>
      </c>
      <c r="H447" s="13">
        <v>9</v>
      </c>
      <c r="I447" s="13">
        <f>VENTAS[[#This Row],[Cantidad]]*VENTAS[[#This Row],[Precio Venta]]</f>
        <v>9</v>
      </c>
      <c r="J447" s="13">
        <f>IF(VENTAS[[#This Row],[Nombre del Gestor]]&gt;1,  VENTAS[[#This Row],[Total]]*10%, 0)</f>
        <v>0</v>
      </c>
      <c r="K447" s="13">
        <f>IFERROR(VLOOKUP(VENTAS[[#This Row],[Código del producto Vendido]],INVENTARIO[],20,FALSE),"-")*VENTAS[[#This Row],[Cantidad]]</f>
        <v>4.9016666666666673</v>
      </c>
      <c r="L447" s="13">
        <f>VENTAS[[#This Row],[Total]]-VENTAS[[#This Row],[Comisión 10%]]-VENTAS[[#This Row],[Costo]]</f>
        <v>4.0983333333333327</v>
      </c>
    </row>
    <row r="448" spans="1:12" ht="14" x14ac:dyDescent="0.15">
      <c r="A448" s="141" t="s">
        <v>1952</v>
      </c>
      <c r="C448" s="6" t="s">
        <v>1953</v>
      </c>
      <c r="D448" s="6"/>
      <c r="E448" s="6" t="s">
        <v>1567</v>
      </c>
      <c r="F448" s="4" t="str">
        <f>IFERROR(VLOOKUP(VENTAS[[#This Row],[Código del producto Vendido]],INVENTARIO[],5,FALSE),"-")</f>
        <v xml:space="preserve"> Vestido ajustado con estampado de dragón</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32" t="s">
        <v>1952</v>
      </c>
      <c r="C449" s="6" t="s">
        <v>1953</v>
      </c>
      <c r="D449" s="6"/>
      <c r="E449" s="6" t="s">
        <v>1566</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1952</v>
      </c>
      <c r="C450" s="6" t="s">
        <v>1954</v>
      </c>
      <c r="D450" s="6"/>
      <c r="E450" s="6" t="s">
        <v>1565</v>
      </c>
      <c r="F450" s="4" t="str">
        <f>IFERROR(VLOOKUP(VENTAS[[#This Row],[Código del producto Vendido]],INVENTARIO[],5,FALSE),"-")</f>
        <v>Vestido slip de rayas de cebra</v>
      </c>
      <c r="G450" s="4">
        <v>1</v>
      </c>
      <c r="H450" s="13">
        <v>5</v>
      </c>
      <c r="I450" s="13">
        <f>VENTAS[[#This Row],[Cantidad]]*VENTAS[[#This Row],[Precio Venta]]</f>
        <v>5</v>
      </c>
      <c r="J450" s="13">
        <f>IF(VENTAS[[#This Row],[Nombre del Gestor]]&gt;1,  VENTAS[[#This Row],[Total]]*10%, 0)</f>
        <v>0</v>
      </c>
      <c r="K450" s="13">
        <f>IFERROR(VLOOKUP(VENTAS[[#This Row],[Código del producto Vendido]],INVENTARIO[],20,FALSE),"-")*VENTAS[[#This Row],[Cantidad]]</f>
        <v>7.1055555555555552</v>
      </c>
      <c r="L450" s="13">
        <f>VENTAS[[#This Row],[Total]]-VENTAS[[#This Row],[Comisión 10%]]-VENTAS[[#This Row],[Costo]]</f>
        <v>-2.1055555555555552</v>
      </c>
    </row>
    <row r="451" spans="1:12" ht="14" x14ac:dyDescent="0.15">
      <c r="A451" s="141" t="s">
        <v>1952</v>
      </c>
      <c r="C451" s="6" t="s">
        <v>1956</v>
      </c>
      <c r="D451" s="6"/>
      <c r="E451" s="6" t="s">
        <v>1910</v>
      </c>
      <c r="F451" s="4" t="str">
        <f>IFERROR(VLOOKUP(VENTAS[[#This Row],[Código del producto Vendido]],INVENTARIO[],5,FALSE),"-")</f>
        <v>-</v>
      </c>
      <c r="G451" s="4">
        <v>1</v>
      </c>
      <c r="H451" s="13">
        <v>20</v>
      </c>
      <c r="I451" s="13">
        <f>VENTAS[[#This Row],[Cantidad]]*VENTAS[[#This Row],[Precio Venta]]</f>
        <v>20</v>
      </c>
      <c r="J451" s="13">
        <f>IF(VENTAS[[#This Row],[Nombre del Gestor]]&gt;1,  VENTAS[[#This Row],[Total]]*10%, 0)</f>
        <v>0</v>
      </c>
      <c r="K451" s="13" t="e">
        <f>IFERROR(VLOOKUP(VENTAS[[#This Row],[Código del producto Vendido]],INVENTARIO[],20,FALSE),"-")*VENTAS[[#This Row],[Cantidad]]</f>
        <v>#VALUE!</v>
      </c>
      <c r="L451" s="13" t="e">
        <f>VENTAS[[#This Row],[Total]]-VENTAS[[#This Row],[Comisión 10%]]-VENTAS[[#This Row],[Costo]]</f>
        <v>#VALUE!</v>
      </c>
    </row>
    <row r="452" spans="1:12" ht="14" x14ac:dyDescent="0.15">
      <c r="A452" s="132" t="s">
        <v>1952</v>
      </c>
      <c r="C452" s="6" t="s">
        <v>1957</v>
      </c>
      <c r="D452" s="6"/>
      <c r="E452" s="6" t="s">
        <v>1413</v>
      </c>
      <c r="F452" s="4" t="str">
        <f>IFERROR(VLOOKUP(VENTAS[[#This Row],[Código del producto Vendido]],INVENTARIO[],5,FALSE),"-")</f>
        <v>Vestido tank tejido de canalé con cinturón</v>
      </c>
      <c r="G452" s="4">
        <v>1</v>
      </c>
      <c r="H452" s="13">
        <v>28</v>
      </c>
      <c r="I452" s="13">
        <f>VENTAS[[#This Row],[Cantidad]]*VENTAS[[#This Row],[Precio Venta]]</f>
        <v>28</v>
      </c>
      <c r="J452" s="13">
        <f>IF(VENTAS[[#This Row],[Nombre del Gestor]]&gt;1,  VENTAS[[#This Row],[Total]]*10%, 0)</f>
        <v>0</v>
      </c>
      <c r="K452" s="13">
        <f>IFERROR(VLOOKUP(VENTAS[[#This Row],[Código del producto Vendido]],INVENTARIO[],20,FALSE),"-")*VENTAS[[#This Row],[Cantidad]]</f>
        <v>17.637777777777778</v>
      </c>
      <c r="L452" s="13">
        <f>VENTAS[[#This Row],[Total]]-VENTAS[[#This Row],[Comisión 10%]]-VENTAS[[#This Row],[Costo]]</f>
        <v>10.362222222222222</v>
      </c>
    </row>
    <row r="453" spans="1:12" ht="14" x14ac:dyDescent="0.15">
      <c r="A453" s="141" t="s">
        <v>1952</v>
      </c>
      <c r="C453" s="6" t="s">
        <v>1958</v>
      </c>
      <c r="D453" s="6"/>
      <c r="E453" s="6" t="s">
        <v>1575</v>
      </c>
      <c r="F453" s="4" t="str">
        <f>IFERROR(VLOOKUP(VENTAS[[#This Row],[Código del producto Vendido]],INVENTARIO[],5,FALSE),"-")</f>
        <v>Vestido bodycon</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5.7222222222222223</v>
      </c>
      <c r="L453" s="13">
        <f>VENTAS[[#This Row],[Total]]-VENTAS[[#This Row],[Comisión 10%]]-VENTAS[[#This Row],[Costo]]</f>
        <v>-0.72222222222222232</v>
      </c>
    </row>
    <row r="454" spans="1:12" ht="14" x14ac:dyDescent="0.15">
      <c r="A454" s="132" t="s">
        <v>1952</v>
      </c>
      <c r="C454" s="6" t="s">
        <v>1959</v>
      </c>
      <c r="D454" s="6"/>
      <c r="E454" s="6" t="s">
        <v>1565</v>
      </c>
      <c r="F454" s="4" t="str">
        <f>IFERROR(VLOOKUP(VENTAS[[#This Row],[Código del producto Vendido]],INVENTARIO[],5,FALSE),"-")</f>
        <v>Vestido slip de rayas de cebra</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41" t="s">
        <v>1952</v>
      </c>
      <c r="C455" s="6" t="s">
        <v>1959</v>
      </c>
      <c r="D455" s="6"/>
      <c r="E455" s="6" t="s">
        <v>1567</v>
      </c>
      <c r="F455" s="4" t="str">
        <f>IFERROR(VLOOKUP(VENTAS[[#This Row],[Código del producto Vendido]],INVENTARIO[],5,FALSE),"-")</f>
        <v xml:space="preserve"> Vestido ajustado con estampado de dragón</v>
      </c>
      <c r="G455" s="4">
        <v>1</v>
      </c>
      <c r="H455" s="13">
        <v>5</v>
      </c>
      <c r="I455" s="13">
        <f>VENTAS[[#This Row],[Cantidad]]*VENTAS[[#This Row],[Precio Venta]]</f>
        <v>5</v>
      </c>
      <c r="J455" s="13">
        <f>IF(VENTAS[[#This Row],[Nombre del Gestor]]&gt;1,  VENTAS[[#This Row],[Total]]*10%, 0)</f>
        <v>0</v>
      </c>
      <c r="K455" s="13">
        <f>IFERROR(VLOOKUP(VENTAS[[#This Row],[Código del producto Vendido]],INVENTARIO[],20,FALSE),"-")*VENTAS[[#This Row],[Cantidad]]</f>
        <v>7.1055555555555552</v>
      </c>
      <c r="L455" s="13">
        <f>VENTAS[[#This Row],[Total]]-VENTAS[[#This Row],[Comisión 10%]]-VENTAS[[#This Row],[Costo]]</f>
        <v>-2.1055555555555552</v>
      </c>
    </row>
    <row r="456" spans="1:12" ht="14" x14ac:dyDescent="0.15">
      <c r="A456" s="132">
        <v>45138</v>
      </c>
      <c r="C456" s="6" t="s">
        <v>1954</v>
      </c>
      <c r="D456" s="6"/>
      <c r="E456" s="6" t="s">
        <v>1576</v>
      </c>
      <c r="F456" s="4" t="str">
        <f>IFERROR(VLOOKUP(VENTAS[[#This Row],[Código del producto Vendido]],INVENTARIO[],5,FALSE),"-")</f>
        <v>Top acanalado sin mangas</v>
      </c>
      <c r="G456" s="4">
        <v>1</v>
      </c>
      <c r="H456" s="13">
        <v>10</v>
      </c>
      <c r="I456" s="13">
        <f>VENTAS[[#This Row],[Cantidad]]*VENTAS[[#This Row],[Precio Venta]]</f>
        <v>10</v>
      </c>
      <c r="J456" s="13">
        <f>IF(VENTAS[[#This Row],[Nombre del Gestor]]&gt;1,  VENTAS[[#This Row],[Total]]*10%, 0)</f>
        <v>0</v>
      </c>
      <c r="K456" s="13">
        <f>IFERROR(VLOOKUP(VENTAS[[#This Row],[Código del producto Vendido]],INVENTARIO[],20,FALSE),"-")*VENTAS[[#This Row],[Cantidad]]</f>
        <v>5.0222222222222221</v>
      </c>
      <c r="L456" s="13">
        <f>VENTAS[[#This Row],[Total]]-VENTAS[[#This Row],[Comisión 10%]]-VENTAS[[#This Row],[Costo]]</f>
        <v>4.9777777777777779</v>
      </c>
    </row>
    <row r="457" spans="1:12" ht="14" x14ac:dyDescent="0.15">
      <c r="A457" s="140"/>
      <c r="E457" s="6" t="s">
        <v>1475</v>
      </c>
      <c r="F457" s="4" t="str">
        <f>IFERROR(VLOOKUP(VENTAS[[#This Row],[Código del producto Vendido]],INVENTARIO[],5,FALSE),"-")</f>
        <v xml:space="preserve">Bañador una pieza de color combinado </v>
      </c>
      <c r="G457" s="4">
        <v>1</v>
      </c>
      <c r="H457" s="13">
        <v>20</v>
      </c>
      <c r="I457" s="13">
        <f>VENTAS[[#This Row],[Cantidad]]*VENTAS[[#This Row],[Precio Venta]]</f>
        <v>20</v>
      </c>
      <c r="J457" s="13">
        <f>IF(VENTAS[[#This Row],[Nombre del Gestor]]&gt;1,  VENTAS[[#This Row],[Total]]*10%, 0)</f>
        <v>0</v>
      </c>
      <c r="K457" s="13">
        <f>IFERROR(VLOOKUP(VENTAS[[#This Row],[Código del producto Vendido]],INVENTARIO[],20,FALSE),"-")*VENTAS[[#This Row],[Cantidad]]</f>
        <v>9.6666666666666679</v>
      </c>
      <c r="L457" s="13">
        <f>VENTAS[[#This Row],[Total]]-VENTAS[[#This Row],[Comisión 10%]]-VENTAS[[#This Row],[Costo]]</f>
        <v>10.333333333333332</v>
      </c>
    </row>
    <row r="458" spans="1:12" ht="14" x14ac:dyDescent="0.15">
      <c r="A458" s="132" t="s">
        <v>1960</v>
      </c>
      <c r="E458" s="6" t="s">
        <v>1493</v>
      </c>
      <c r="F458" s="4" t="str">
        <f>IFERROR(VLOOKUP(VENTAS[[#This Row],[Código del producto Vendido]],INVENTARIO[],5,FALSE),"-")</f>
        <v>Bolso pequeño guateado con perla artificial</v>
      </c>
      <c r="G458" s="4">
        <v>1</v>
      </c>
      <c r="H458" s="13">
        <v>15</v>
      </c>
      <c r="I458" s="13">
        <f>VENTAS[[#This Row],[Cantidad]]*VENTAS[[#This Row],[Precio Venta]]</f>
        <v>15</v>
      </c>
      <c r="J458" s="13">
        <f>IF(VENTAS[[#This Row],[Nombre del Gestor]]&gt;1,  VENTAS[[#This Row],[Total]]*10%, 0)</f>
        <v>0</v>
      </c>
      <c r="K458" s="13">
        <f>IFERROR(VLOOKUP(VENTAS[[#This Row],[Código del producto Vendido]],INVENTARIO[],20,FALSE),"-")*VENTAS[[#This Row],[Cantidad]]</f>
        <v>9.5499999999999989</v>
      </c>
      <c r="L458" s="13">
        <f>VENTAS[[#This Row],[Total]]-VENTAS[[#This Row],[Comisión 10%]]-VENTAS[[#This Row],[Costo]]</f>
        <v>5.4500000000000011</v>
      </c>
    </row>
    <row r="459" spans="1:12" ht="14" x14ac:dyDescent="0.15">
      <c r="A459" s="141" t="s">
        <v>1961</v>
      </c>
      <c r="C459" s="6" t="s">
        <v>1962</v>
      </c>
      <c r="D459" s="6"/>
      <c r="E459" s="6" t="s">
        <v>1358</v>
      </c>
      <c r="F459" s="4" t="str">
        <f>IFERROR(VLOOKUP(VENTAS[[#This Row],[Código del producto Vendido]],INVENTARIO[],5,FALSE),"-")</f>
        <v>Bañador Elegante con Lazo</v>
      </c>
      <c r="G459" s="4">
        <v>1</v>
      </c>
      <c r="H459" s="13">
        <v>20</v>
      </c>
      <c r="I459" s="13">
        <f>VENTAS[[#This Row],[Cantidad]]*VENTAS[[#This Row],[Precio Venta]]</f>
        <v>20</v>
      </c>
      <c r="J459" s="13">
        <f>IF(VENTAS[[#This Row],[Nombre del Gestor]]&gt;1,  VENTAS[[#This Row],[Total]]*10%, 0)</f>
        <v>0</v>
      </c>
      <c r="K459" s="13">
        <f>IFERROR(VLOOKUP(VENTAS[[#This Row],[Código del producto Vendido]],INVENTARIO[],20,FALSE),"-")*VENTAS[[#This Row],[Cantidad]]</f>
        <v>11.971666666666666</v>
      </c>
      <c r="L459" s="13">
        <f>VENTAS[[#This Row],[Total]]-VENTAS[[#This Row],[Comisión 10%]]-VENTAS[[#This Row],[Costo]]</f>
        <v>8.0283333333333342</v>
      </c>
    </row>
    <row r="460" spans="1:12" ht="14" x14ac:dyDescent="0.15">
      <c r="A460" s="132" t="s">
        <v>1961</v>
      </c>
      <c r="C460" s="6" t="s">
        <v>1963</v>
      </c>
      <c r="D460" s="6"/>
      <c r="E460" s="6" t="s">
        <v>1668</v>
      </c>
      <c r="F460" s="4" t="str">
        <f>IFERROR(VLOOKUP(VENTAS[[#This Row],[Código del producto Vendido]],INVENTARIO[],5,FALSE),"-")</f>
        <v>Vestido Tropical</v>
      </c>
      <c r="G460" s="4">
        <v>1</v>
      </c>
      <c r="H460" s="13">
        <v>30</v>
      </c>
      <c r="I460" s="13">
        <f>VENTAS[[#This Row],[Cantidad]]*VENTAS[[#This Row],[Precio Venta]]</f>
        <v>30</v>
      </c>
      <c r="J460" s="13">
        <f>IF(VENTAS[[#This Row],[Nombre del Gestor]]&gt;1,  VENTAS[[#This Row],[Total]]*10%, 0)</f>
        <v>0</v>
      </c>
      <c r="K460" s="13">
        <f>IFERROR(VLOOKUP(VENTAS[[#This Row],[Código del producto Vendido]],INVENTARIO[],20,FALSE),"-")*VENTAS[[#This Row],[Cantidad]]</f>
        <v>19.018636363636364</v>
      </c>
      <c r="L460" s="13">
        <f>VENTAS[[#This Row],[Total]]-VENTAS[[#This Row],[Comisión 10%]]-VENTAS[[#This Row],[Costo]]</f>
        <v>10.981363636363636</v>
      </c>
    </row>
    <row r="461" spans="1:12" ht="14" x14ac:dyDescent="0.15">
      <c r="A461" s="141" t="s">
        <v>1961</v>
      </c>
      <c r="C461" s="6" t="s">
        <v>1963</v>
      </c>
      <c r="D461" s="6"/>
      <c r="E461" s="6" t="s">
        <v>1517</v>
      </c>
      <c r="F461" s="4" t="str">
        <f>IFERROR(VLOOKUP(VENTAS[[#This Row],[Código del producto Vendido]],INVENTARIO[],5,FALSE),"-")</f>
        <v xml:space="preserve">Esponja de maquillaje </v>
      </c>
      <c r="G461" s="4">
        <v>1</v>
      </c>
      <c r="H461" s="13">
        <v>1</v>
      </c>
      <c r="I461" s="13">
        <f>VENTAS[[#This Row],[Cantidad]]*VENTAS[[#This Row],[Precio Venta]]</f>
        <v>1</v>
      </c>
      <c r="J461" s="13">
        <f>IF(VENTAS[[#This Row],[Nombre del Gestor]]&gt;1,  VENTAS[[#This Row],[Total]]*10%, 0)</f>
        <v>0</v>
      </c>
      <c r="K461" s="13">
        <f>IFERROR(VLOOKUP(VENTAS[[#This Row],[Código del producto Vendido]],INVENTARIO[],20,FALSE),"-")*VENTAS[[#This Row],[Cantidad]]</f>
        <v>0.43611111111111112</v>
      </c>
      <c r="L461" s="13">
        <f>VENTAS[[#This Row],[Total]]-VENTAS[[#This Row],[Comisión 10%]]-VENTAS[[#This Row],[Costo]]</f>
        <v>0.56388888888888888</v>
      </c>
    </row>
    <row r="462" spans="1:12" ht="14" x14ac:dyDescent="0.15">
      <c r="A462" s="132" t="s">
        <v>1964</v>
      </c>
      <c r="C462" s="6" t="s">
        <v>1965</v>
      </c>
      <c r="D462" s="6"/>
      <c r="E462" s="6" t="s">
        <v>1824</v>
      </c>
      <c r="F462" s="4" t="str">
        <f>IFERROR(VLOOKUP(VENTAS[[#This Row],[Código del producto Vendido]],INVENTARIO[],5,FALSE),"-")</f>
        <v>Top healter en capas color beige</v>
      </c>
      <c r="G462" s="4">
        <v>1</v>
      </c>
      <c r="H462" s="13">
        <v>17</v>
      </c>
      <c r="I462" s="13">
        <f>VENTAS[[#This Row],[Cantidad]]*VENTAS[[#This Row],[Precio Venta]]</f>
        <v>17</v>
      </c>
      <c r="J462" s="13">
        <f>IF(VENTAS[[#This Row],[Nombre del Gestor]]&gt;1,  VENTAS[[#This Row],[Total]]*10%, 0)</f>
        <v>0</v>
      </c>
      <c r="K462" s="13">
        <f>IFERROR(VLOOKUP(VENTAS[[#This Row],[Código del producto Vendido]],INVENTARIO[],20,FALSE),"-")*VENTAS[[#This Row],[Cantidad]]</f>
        <v>12.75</v>
      </c>
      <c r="L462" s="13">
        <f>VENTAS[[#This Row],[Total]]-VENTAS[[#This Row],[Comisión 10%]]-VENTAS[[#This Row],[Costo]]</f>
        <v>4.25</v>
      </c>
    </row>
    <row r="463" spans="1:12" ht="14" x14ac:dyDescent="0.15">
      <c r="A463" s="141" t="s">
        <v>1964</v>
      </c>
      <c r="C463" s="6" t="s">
        <v>1966</v>
      </c>
      <c r="D463" s="6"/>
      <c r="E463" s="6" t="s">
        <v>1630</v>
      </c>
      <c r="F463" s="4" t="str">
        <f>IFERROR(VLOOKUP(VENTAS[[#This Row],[Código del producto Vendido]],INVENTARIO[],5,FALSE),"-")</f>
        <v>Vestido esmeralda</v>
      </c>
      <c r="G463" s="4">
        <v>1</v>
      </c>
      <c r="H463" s="13">
        <v>20</v>
      </c>
      <c r="I463" s="13">
        <f>VENTAS[[#This Row],[Cantidad]]*VENTAS[[#This Row],[Precio Venta]]</f>
        <v>20</v>
      </c>
      <c r="J463" s="13">
        <f>IF(VENTAS[[#This Row],[Nombre del Gestor]]&gt;1,  VENTAS[[#This Row],[Total]]*10%, 0)</f>
        <v>0</v>
      </c>
      <c r="K463" s="13">
        <f>IFERROR(VLOOKUP(VENTAS[[#This Row],[Código del producto Vendido]],INVENTARIO[],20,FALSE),"-")*VENTAS[[#This Row],[Cantidad]]</f>
        <v>16.777777777777779</v>
      </c>
      <c r="L463" s="13">
        <f>VENTAS[[#This Row],[Total]]-VENTAS[[#This Row],[Comisión 10%]]-VENTAS[[#This Row],[Costo]]</f>
        <v>3.2222222222222214</v>
      </c>
    </row>
    <row r="464" spans="1:12" ht="14" x14ac:dyDescent="0.15">
      <c r="A464" s="132" t="s">
        <v>1967</v>
      </c>
      <c r="C464" s="6" t="s">
        <v>1969</v>
      </c>
      <c r="D464" s="6"/>
      <c r="E464" s="6" t="s">
        <v>1493</v>
      </c>
      <c r="F464" s="4" t="str">
        <f>IFERROR(VLOOKUP(VENTAS[[#This Row],[Código del producto Vendido]],INVENTARIO[],5,FALSE),"-")</f>
        <v>Bolso pequeño guateado con perla artificial</v>
      </c>
      <c r="G464" s="4">
        <v>1</v>
      </c>
      <c r="H464" s="13">
        <v>15</v>
      </c>
      <c r="I464" s="13">
        <f>VENTAS[[#This Row],[Cantidad]]*VENTAS[[#This Row],[Precio Venta]]</f>
        <v>15</v>
      </c>
      <c r="J464" s="13">
        <f>IF(VENTAS[[#This Row],[Nombre del Gestor]]&gt;1,  VENTAS[[#This Row],[Total]]*10%, 0)</f>
        <v>0</v>
      </c>
      <c r="K464" s="13">
        <f>IFERROR(VLOOKUP(VENTAS[[#This Row],[Código del producto Vendido]],INVENTARIO[],20,FALSE),"-")*VENTAS[[#This Row],[Cantidad]]</f>
        <v>9.5499999999999989</v>
      </c>
      <c r="L464" s="13">
        <f>VENTAS[[#This Row],[Total]]-VENTAS[[#This Row],[Comisión 10%]]-VENTAS[[#This Row],[Costo]]</f>
        <v>5.4500000000000011</v>
      </c>
    </row>
    <row r="465" spans="1:12" ht="14" x14ac:dyDescent="0.15">
      <c r="A465" s="141" t="s">
        <v>1967</v>
      </c>
      <c r="B465" s="6" t="s">
        <v>1968</v>
      </c>
      <c r="C465" s="6" t="s">
        <v>1177</v>
      </c>
      <c r="D465" s="6"/>
      <c r="E465" s="6" t="s">
        <v>1652</v>
      </c>
      <c r="F465" s="4" t="str">
        <f>IFERROR(VLOOKUP(VENTAS[[#This Row],[Código del producto Vendido]],INVENTARIO[],5,FALSE),"-")</f>
        <v>Maxi Vestido Fruncido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21.456363636363633</v>
      </c>
      <c r="L465" s="13">
        <f>VENTAS[[#This Row],[Total]]-VENTAS[[#This Row],[Comisión 10%]]-VENTAS[[#This Row],[Costo]]</f>
        <v>11.543636363636367</v>
      </c>
    </row>
    <row r="466" spans="1:12" ht="14" x14ac:dyDescent="0.15">
      <c r="A466" s="132" t="s">
        <v>1967</v>
      </c>
      <c r="B466" s="6" t="s">
        <v>1968</v>
      </c>
      <c r="C466" s="6" t="s">
        <v>1177</v>
      </c>
      <c r="D466" s="6"/>
      <c r="E466" s="6" t="s">
        <v>1698</v>
      </c>
      <c r="F466" s="4" t="str">
        <f>IFERROR(VLOOKUP(VENTAS[[#This Row],[Código del producto Vendido]],INVENTARIO[],5,FALSE),"-")</f>
        <v>Maxi Vestido con Bolsillo</v>
      </c>
      <c r="G466" s="4">
        <v>1</v>
      </c>
      <c r="H466" s="13">
        <v>33</v>
      </c>
      <c r="I466" s="13">
        <f>VENTAS[[#This Row],[Cantidad]]*VENTAS[[#This Row],[Precio Venta]]</f>
        <v>33</v>
      </c>
      <c r="J466" s="13">
        <f>IF(VENTAS[[#This Row],[Nombre del Gestor]]&gt;1,  VENTAS[[#This Row],[Total]]*10%, 0)</f>
        <v>0</v>
      </c>
      <c r="K466" s="13">
        <f>IFERROR(VLOOKUP(VENTAS[[#This Row],[Código del producto Vendido]],INVENTARIO[],20,FALSE),"-")*VENTAS[[#This Row],[Cantidad]]</f>
        <v>22.192045454545454</v>
      </c>
      <c r="L466" s="13">
        <f>VENTAS[[#This Row],[Total]]-VENTAS[[#This Row],[Comisión 10%]]-VENTAS[[#This Row],[Costo]]</f>
        <v>10.807954545454546</v>
      </c>
    </row>
    <row r="467" spans="1:12" ht="14" x14ac:dyDescent="0.15">
      <c r="A467" s="141" t="s">
        <v>1967</v>
      </c>
      <c r="C467" s="6" t="s">
        <v>1970</v>
      </c>
      <c r="D467" s="6"/>
      <c r="E467" s="6" t="s">
        <v>1575</v>
      </c>
      <c r="F467" s="4" t="str">
        <f>IFERROR(VLOOKUP(VENTAS[[#This Row],[Código del producto Vendido]],INVENTARIO[],5,FALSE),"-")</f>
        <v>Vestido bodycon</v>
      </c>
      <c r="G467" s="4">
        <v>1</v>
      </c>
      <c r="H467" s="13">
        <v>12</v>
      </c>
      <c r="I467" s="13">
        <f>VENTAS[[#This Row],[Cantidad]]*VENTAS[[#This Row],[Precio Venta]]</f>
        <v>12</v>
      </c>
      <c r="J467" s="13">
        <f>IF(VENTAS[[#This Row],[Nombre del Gestor]]&gt;1,  VENTAS[[#This Row],[Total]]*10%, 0)</f>
        <v>0</v>
      </c>
      <c r="K467" s="13">
        <f>IFERROR(VLOOKUP(VENTAS[[#This Row],[Código del producto Vendido]],INVENTARIO[],20,FALSE),"-")*VENTAS[[#This Row],[Cantidad]]</f>
        <v>5.7222222222222223</v>
      </c>
      <c r="L467" s="13">
        <f>VENTAS[[#This Row],[Total]]-VENTAS[[#This Row],[Comisión 10%]]-VENTAS[[#This Row],[Costo]]</f>
        <v>6.2777777777777777</v>
      </c>
    </row>
    <row r="468" spans="1:12" ht="14" x14ac:dyDescent="0.15">
      <c r="A468" s="132" t="s">
        <v>1967</v>
      </c>
      <c r="B468" s="6" t="s">
        <v>1971</v>
      </c>
      <c r="C468" s="6" t="s">
        <v>1972</v>
      </c>
      <c r="D468" s="6"/>
      <c r="E468" s="6" t="s">
        <v>1350</v>
      </c>
      <c r="F468" s="4" t="str">
        <f>IFERROR(VLOOKUP(VENTAS[[#This Row],[Código del producto Vendido]],INVENTARIO[],5,FALSE),"-")</f>
        <v xml:space="preserve">Pareo Falda </v>
      </c>
      <c r="G468" s="4">
        <v>1</v>
      </c>
      <c r="H468" s="13">
        <v>6</v>
      </c>
      <c r="I468" s="13">
        <f>VENTAS[[#This Row],[Cantidad]]*VENTAS[[#This Row],[Precio Venta]]</f>
        <v>6</v>
      </c>
      <c r="J468" s="13">
        <f>IF(VENTAS[[#This Row],[Nombre del Gestor]]&gt;1,  VENTAS[[#This Row],[Total]]*10%, 0)</f>
        <v>0</v>
      </c>
      <c r="K468" s="13">
        <f>IFERROR(VLOOKUP(VENTAS[[#This Row],[Código del producto Vendido]],INVENTARIO[],20,FALSE),"-")*VENTAS[[#This Row],[Cantidad]]</f>
        <v>4.3372222222222225</v>
      </c>
      <c r="L468" s="13">
        <f>VENTAS[[#This Row],[Total]]-VENTAS[[#This Row],[Comisión 10%]]-VENTAS[[#This Row],[Costo]]</f>
        <v>1.6627777777777775</v>
      </c>
    </row>
    <row r="469" spans="1:12" ht="14" x14ac:dyDescent="0.15">
      <c r="A469" s="141" t="s">
        <v>1967</v>
      </c>
      <c r="C469" s="6" t="s">
        <v>1972</v>
      </c>
      <c r="D469" s="6"/>
      <c r="E469" s="6" t="s">
        <v>1360</v>
      </c>
      <c r="F469" s="4" t="str">
        <f>IFERROR(VLOOKUP(VENTAS[[#This Row],[Código del producto Vendido]],INVENTARIO[],5,FALSE),"-")</f>
        <v>Bañador Floral Verde</v>
      </c>
      <c r="G469" s="4">
        <v>1</v>
      </c>
      <c r="H469" s="13">
        <v>28</v>
      </c>
      <c r="I469" s="13">
        <f>VENTAS[[#This Row],[Cantidad]]*VENTAS[[#This Row],[Precio Venta]]</f>
        <v>28</v>
      </c>
      <c r="J469" s="13">
        <f>IF(VENTAS[[#This Row],[Nombre del Gestor]]&gt;1,  VENTAS[[#This Row],[Total]]*10%, 0)</f>
        <v>0</v>
      </c>
      <c r="K469" s="13">
        <f>IFERROR(VLOOKUP(VENTAS[[#This Row],[Código del producto Vendido]],INVENTARIO[],20,FALSE),"-")*VENTAS[[#This Row],[Cantidad]]</f>
        <v>18.053888888888888</v>
      </c>
      <c r="L469" s="13">
        <f>VENTAS[[#This Row],[Total]]-VENTAS[[#This Row],[Comisión 10%]]-VENTAS[[#This Row],[Costo]]</f>
        <v>9.9461111111111116</v>
      </c>
    </row>
    <row r="470" spans="1:12" ht="14" x14ac:dyDescent="0.15">
      <c r="A470" s="132" t="s">
        <v>1967</v>
      </c>
      <c r="C470" s="6" t="s">
        <v>1972</v>
      </c>
      <c r="D470" s="6"/>
      <c r="E470" s="6" t="s">
        <v>1609</v>
      </c>
      <c r="F470" s="4" t="str">
        <f>IFERROR(VLOOKUP(VENTAS[[#This Row],[Código del producto Vendido]],INVENTARIO[],5,FALSE),"-")</f>
        <v xml:space="preserve"> Bañador espalda descubierta</v>
      </c>
      <c r="G470" s="4">
        <v>1</v>
      </c>
      <c r="H470" s="13">
        <v>20</v>
      </c>
      <c r="I470" s="13">
        <f>VENTAS[[#This Row],[Cantidad]]*VENTAS[[#This Row],[Precio Venta]]</f>
        <v>20</v>
      </c>
      <c r="J470" s="13">
        <f>IF(VENTAS[[#This Row],[Nombre del Gestor]]&gt;1,  VENTAS[[#This Row],[Total]]*10%, 0)</f>
        <v>0</v>
      </c>
      <c r="K470" s="13">
        <f>IFERROR(VLOOKUP(VENTAS[[#This Row],[Código del producto Vendido]],INVENTARIO[],20,FALSE),"-")*VENTAS[[#This Row],[Cantidad]]</f>
        <v>15.555555555555555</v>
      </c>
      <c r="L470" s="13">
        <f>VENTAS[[#This Row],[Total]]-VENTAS[[#This Row],[Comisión 10%]]-VENTAS[[#This Row],[Costo]]</f>
        <v>4.4444444444444446</v>
      </c>
    </row>
    <row r="471" spans="1:12" ht="14" x14ac:dyDescent="0.15">
      <c r="A471" s="141" t="s">
        <v>1967</v>
      </c>
      <c r="C471" s="6" t="s">
        <v>1973</v>
      </c>
      <c r="D471" s="6"/>
      <c r="E471" s="6" t="s">
        <v>1368</v>
      </c>
      <c r="F471" s="4" t="str">
        <f>IFERROR(VLOOKUP(VENTAS[[#This Row],[Código del producto Vendido]],INVENTARIO[],5,FALSE),"-")</f>
        <v>Pareo pantalón en malla</v>
      </c>
      <c r="G471" s="4">
        <v>1</v>
      </c>
      <c r="H471" s="13">
        <v>15</v>
      </c>
      <c r="I471" s="13">
        <f>VENTAS[[#This Row],[Cantidad]]*VENTAS[[#This Row],[Precio Venta]]</f>
        <v>15</v>
      </c>
      <c r="J471" s="13">
        <f>IF(VENTAS[[#This Row],[Nombre del Gestor]]&gt;1,  VENTAS[[#This Row],[Total]]*10%, 0)</f>
        <v>0</v>
      </c>
      <c r="K471" s="13">
        <f>IFERROR(VLOOKUP(VENTAS[[#This Row],[Código del producto Vendido]],INVENTARIO[],20,FALSE),"-")*VENTAS[[#This Row],[Cantidad]]</f>
        <v>9.7855555555555558</v>
      </c>
      <c r="L471" s="13">
        <f>VENTAS[[#This Row],[Total]]-VENTAS[[#This Row],[Comisión 10%]]-VENTAS[[#This Row],[Costo]]</f>
        <v>5.2144444444444442</v>
      </c>
    </row>
    <row r="472" spans="1:12" ht="14" x14ac:dyDescent="0.15">
      <c r="A472" s="132" t="s">
        <v>1967</v>
      </c>
      <c r="C472" s="6" t="s">
        <v>1974</v>
      </c>
      <c r="D472" s="6"/>
      <c r="E472" s="6" t="s">
        <v>1548</v>
      </c>
      <c r="F472" s="4" t="str">
        <f>IFERROR(VLOOKUP(VENTAS[[#This Row],[Código del producto Vendido]],INVENTARIO[],5,FALSE),"-")</f>
        <v>Vestido floral escote corazón</v>
      </c>
      <c r="G472" s="4">
        <v>1</v>
      </c>
      <c r="H472" s="13">
        <v>18</v>
      </c>
      <c r="I472" s="13">
        <f>VENTAS[[#This Row],[Cantidad]]*VENTAS[[#This Row],[Precio Venta]]</f>
        <v>18</v>
      </c>
      <c r="J472" s="13">
        <f>IF(VENTAS[[#This Row],[Nombre del Gestor]]&gt;1,  VENTAS[[#This Row],[Total]]*10%, 0)</f>
        <v>0</v>
      </c>
      <c r="K472" s="13">
        <f>IFERROR(VLOOKUP(VENTAS[[#This Row],[Código del producto Vendido]],INVENTARIO[],20,FALSE),"-")*VENTAS[[#This Row],[Cantidad]]</f>
        <v>10.722222222222221</v>
      </c>
      <c r="L472" s="13">
        <f>VENTAS[[#This Row],[Total]]-VENTAS[[#This Row],[Comisión 10%]]-VENTAS[[#This Row],[Costo]]</f>
        <v>7.2777777777777786</v>
      </c>
    </row>
    <row r="473" spans="1:12" ht="14" x14ac:dyDescent="0.15">
      <c r="A473" s="141" t="s">
        <v>1975</v>
      </c>
      <c r="C473" s="6" t="s">
        <v>1976</v>
      </c>
      <c r="D473" s="6"/>
      <c r="E473" s="6" t="s">
        <v>1904</v>
      </c>
      <c r="F473" s="4" t="str">
        <f>IFERROR(VLOOKUP(VENTAS[[#This Row],[Código del producto Vendido]],INVENTARIO[],5,FALSE),"-")</f>
        <v>Pantalón Corte Recto</v>
      </c>
      <c r="G473" s="4">
        <v>1</v>
      </c>
      <c r="H473" s="13">
        <v>30</v>
      </c>
      <c r="I473" s="13">
        <f>VENTAS[[#This Row],[Cantidad]]*VENTAS[[#This Row],[Precio Venta]]</f>
        <v>30</v>
      </c>
      <c r="J473" s="13">
        <f>IF(VENTAS[[#This Row],[Nombre del Gestor]]&gt;1,  VENTAS[[#This Row],[Total]]*10%, 0)</f>
        <v>0</v>
      </c>
      <c r="K473" s="13">
        <f>IFERROR(VLOOKUP(VENTAS[[#This Row],[Código del producto Vendido]],INVENTARIO[],20,FALSE),"-")*VENTAS[[#This Row],[Cantidad]]</f>
        <v>20.78</v>
      </c>
      <c r="L473" s="13">
        <f>VENTAS[[#This Row],[Total]]-VENTAS[[#This Row],[Comisión 10%]]-VENTAS[[#This Row],[Costo]]</f>
        <v>9.2199999999999989</v>
      </c>
    </row>
    <row r="474" spans="1:12" ht="14" x14ac:dyDescent="0.15">
      <c r="A474" s="132" t="s">
        <v>1975</v>
      </c>
      <c r="C474" s="6" t="s">
        <v>1977</v>
      </c>
      <c r="D474" s="6"/>
      <c r="E474" s="6" t="s">
        <v>1911</v>
      </c>
      <c r="F474" s="4" t="str">
        <f>IFERROR(VLOOKUP(VENTAS[[#This Row],[Código del producto Vendido]],INVENTARIO[],5,FALSE),"-")</f>
        <v>Pantaloneta azul de rayas con cinturón</v>
      </c>
      <c r="G474" s="4">
        <v>1</v>
      </c>
      <c r="H474" s="13">
        <v>26</v>
      </c>
      <c r="I474" s="13">
        <f>VENTAS[[#This Row],[Cantidad]]*VENTAS[[#This Row],[Precio Venta]]</f>
        <v>26</v>
      </c>
      <c r="J474" s="13">
        <f>IF(VENTAS[[#This Row],[Nombre del Gestor]]&gt;1,  VENTAS[[#This Row],[Total]]*10%, 0)</f>
        <v>0</v>
      </c>
      <c r="K474" s="13">
        <f>IFERROR(VLOOKUP(VENTAS[[#This Row],[Código del producto Vendido]],INVENTARIO[],20,FALSE),"-")*VENTAS[[#This Row],[Cantidad]]</f>
        <v>18</v>
      </c>
      <c r="L474" s="13">
        <f>VENTAS[[#This Row],[Total]]-VENTAS[[#This Row],[Comisión 10%]]-VENTAS[[#This Row],[Costo]]</f>
        <v>8</v>
      </c>
    </row>
    <row r="475" spans="1:12" ht="14" x14ac:dyDescent="0.15">
      <c r="A475" s="141" t="s">
        <v>1975</v>
      </c>
      <c r="C475" s="6" t="s">
        <v>1977</v>
      </c>
      <c r="D475" s="6"/>
      <c r="E475" s="6" t="s">
        <v>1852</v>
      </c>
      <c r="F475" s="4" t="str">
        <f>IFERROR(VLOOKUP(VENTAS[[#This Row],[Código del producto Vendido]],INVENTARIO[],5,FALSE),"-")</f>
        <v>Pullover negro cuello redondo</v>
      </c>
      <c r="G475" s="4">
        <v>1</v>
      </c>
      <c r="I475" s="13">
        <f>VENTAS[[#This Row],[Cantidad]]*VENTAS[[#This Row],[Precio Venta]]</f>
        <v>0</v>
      </c>
      <c r="J475" s="13">
        <f>IF(VENTAS[[#This Row],[Nombre del Gestor]]&gt;1,  VENTAS[[#This Row],[Total]]*10%, 0)</f>
        <v>0</v>
      </c>
      <c r="K475" s="13">
        <f>IFERROR(VLOOKUP(VENTAS[[#This Row],[Código del producto Vendido]],INVENTARIO[],20,FALSE),"-")*VENTAS[[#This Row],[Cantidad]]</f>
        <v>8.5300000000000011</v>
      </c>
      <c r="L475" s="13">
        <f>VENTAS[[#This Row],[Total]]-VENTAS[[#This Row],[Comisión 10%]]-VENTAS[[#This Row],[Costo]]</f>
        <v>-8.5300000000000011</v>
      </c>
    </row>
    <row r="476" spans="1:12" ht="14" x14ac:dyDescent="0.15">
      <c r="A476" s="132" t="s">
        <v>1979</v>
      </c>
      <c r="C476" s="6" t="s">
        <v>1978</v>
      </c>
      <c r="D476" s="6"/>
      <c r="E476" s="6" t="s">
        <v>1741</v>
      </c>
      <c r="F476" s="4" t="str">
        <f>IFERROR(VLOOKUP(VENTAS[[#This Row],[Código del producto Vendido]],INVENTARIO[],5,FALSE),"-")</f>
        <v>Jumpsuit culotte</v>
      </c>
      <c r="G476" s="4">
        <v>1</v>
      </c>
      <c r="H476" s="13">
        <v>22</v>
      </c>
      <c r="I476" s="13">
        <f>VENTAS[[#This Row],[Cantidad]]*VENTAS[[#This Row],[Precio Venta]]</f>
        <v>22</v>
      </c>
      <c r="J476" s="13">
        <f>IF(VENTAS[[#This Row],[Nombre del Gestor]]&gt;1,  VENTAS[[#This Row],[Total]]*10%, 0)</f>
        <v>0</v>
      </c>
      <c r="K476" s="13">
        <f>IFERROR(VLOOKUP(VENTAS[[#This Row],[Código del producto Vendido]],INVENTARIO[],20,FALSE),"-")*VENTAS[[#This Row],[Cantidad]]</f>
        <v>18.42794117647059</v>
      </c>
      <c r="L476" s="13">
        <f>VENTAS[[#This Row],[Total]]-VENTAS[[#This Row],[Comisión 10%]]-VENTAS[[#This Row],[Costo]]</f>
        <v>3.5720588235294102</v>
      </c>
    </row>
    <row r="477" spans="1:12" ht="14" x14ac:dyDescent="0.15">
      <c r="A477" s="141" t="s">
        <v>1979</v>
      </c>
      <c r="C477" s="6" t="s">
        <v>1978</v>
      </c>
      <c r="D477" s="6"/>
      <c r="E477" s="6" t="s">
        <v>1738</v>
      </c>
      <c r="F477" s="4" t="str">
        <f>IFERROR(VLOOKUP(VENTAS[[#This Row],[Código del producto Vendido]],INVENTARIO[],5,FALSE),"-")</f>
        <v>Mono Oblicuo con bolsillo</v>
      </c>
      <c r="G477" s="4">
        <v>1</v>
      </c>
      <c r="H477" s="13">
        <v>19</v>
      </c>
      <c r="I477" s="13">
        <f>VENTAS[[#This Row],[Cantidad]]*VENTAS[[#This Row],[Precio Venta]]</f>
        <v>19</v>
      </c>
      <c r="J477" s="13">
        <f>IF(VENTAS[[#This Row],[Nombre del Gestor]]&gt;1,  VENTAS[[#This Row],[Total]]*10%, 0)</f>
        <v>0</v>
      </c>
      <c r="K477" s="13">
        <f>IFERROR(VLOOKUP(VENTAS[[#This Row],[Código del producto Vendido]],INVENTARIO[],20,FALSE),"-")*VENTAS[[#This Row],[Cantidad]]</f>
        <v>14.548529411764706</v>
      </c>
      <c r="L477" s="13">
        <f>VENTAS[[#This Row],[Total]]-VENTAS[[#This Row],[Comisión 10%]]-VENTAS[[#This Row],[Costo]]</f>
        <v>4.4514705882352938</v>
      </c>
    </row>
    <row r="478" spans="1:12" ht="14" x14ac:dyDescent="0.15">
      <c r="A478" s="132" t="s">
        <v>1979</v>
      </c>
      <c r="C478" s="6" t="s">
        <v>1261</v>
      </c>
      <c r="D478" s="6"/>
      <c r="E478" s="6" t="s">
        <v>1882</v>
      </c>
      <c r="F478" s="4" t="str">
        <f>IFERROR(VLOOKUP(VENTAS[[#This Row],[Código del producto Vendido]],INVENTARIO[],5,FALSE),"-")</f>
        <v>Maxi vestido playero rojo</v>
      </c>
      <c r="G478" s="4">
        <v>1</v>
      </c>
      <c r="H478" s="13">
        <v>35</v>
      </c>
      <c r="I478" s="13">
        <f>VENTAS[[#This Row],[Cantidad]]*VENTAS[[#This Row],[Precio Venta]]</f>
        <v>35</v>
      </c>
      <c r="J478" s="13">
        <f>IF(VENTAS[[#This Row],[Nombre del Gestor]]&gt;1,  VENTAS[[#This Row],[Total]]*10%, 0)</f>
        <v>0</v>
      </c>
      <c r="K478" s="13">
        <f>IFERROR(VLOOKUP(VENTAS[[#This Row],[Código del producto Vendido]],INVENTARIO[],20,FALSE),"-")*VENTAS[[#This Row],[Cantidad]]</f>
        <v>23.42</v>
      </c>
      <c r="L478" s="13">
        <f>VENTAS[[#This Row],[Total]]-VENTAS[[#This Row],[Comisión 10%]]-VENTAS[[#This Row],[Costo]]</f>
        <v>11.579999999999998</v>
      </c>
    </row>
    <row r="479" spans="1:12" ht="14" x14ac:dyDescent="0.15">
      <c r="A479" s="141" t="s">
        <v>1979</v>
      </c>
      <c r="C479" s="6" t="s">
        <v>1977</v>
      </c>
      <c r="D479" s="6"/>
      <c r="E479" s="6" t="s">
        <v>1405</v>
      </c>
      <c r="F479" s="4" t="str">
        <f>IFERROR(VLOOKUP(VENTAS[[#This Row],[Código del producto Vendido]],INVENTARIO[],5,FALSE),"-")</f>
        <v>Camisetaen contraste tejido canalé</v>
      </c>
      <c r="G479" s="4">
        <v>1</v>
      </c>
      <c r="H479" s="13">
        <v>14</v>
      </c>
      <c r="I479" s="13">
        <f>VENTAS[[#This Row],[Cantidad]]*VENTAS[[#This Row],[Precio Venta]]</f>
        <v>14</v>
      </c>
      <c r="J479" s="13">
        <f>IF(VENTAS[[#This Row],[Nombre del Gestor]]&gt;1,  VENTAS[[#This Row],[Total]]*10%, 0)</f>
        <v>0</v>
      </c>
      <c r="K479" s="13">
        <f>IFERROR(VLOOKUP(VENTAS[[#This Row],[Código del producto Vendido]],INVENTARIO[],20,FALSE),"-")*VENTAS[[#This Row],[Cantidad]]</f>
        <v>8.8577777777777769</v>
      </c>
      <c r="L479" s="13">
        <f>VENTAS[[#This Row],[Total]]-VENTAS[[#This Row],[Comisión 10%]]-VENTAS[[#This Row],[Costo]]</f>
        <v>5.1422222222222231</v>
      </c>
    </row>
    <row r="480" spans="1:12" ht="14" x14ac:dyDescent="0.15">
      <c r="A480" s="132" t="s">
        <v>1979</v>
      </c>
      <c r="C480" s="6" t="s">
        <v>1981</v>
      </c>
      <c r="D480" s="6"/>
      <c r="E480" s="6" t="s">
        <v>1350</v>
      </c>
      <c r="F480" s="4" t="str">
        <f>IFERROR(VLOOKUP(VENTAS[[#This Row],[Código del producto Vendido]],INVENTARIO[],5,FALSE),"-")</f>
        <v xml:space="preserve">Pareo Falda </v>
      </c>
      <c r="G480" s="4">
        <v>1</v>
      </c>
      <c r="H480" s="13">
        <v>8</v>
      </c>
      <c r="I480" s="13">
        <f>VENTAS[[#This Row],[Cantidad]]*VENTAS[[#This Row],[Precio Venta]]</f>
        <v>8</v>
      </c>
      <c r="J480" s="13">
        <f>IF(VENTAS[[#This Row],[Nombre del Gestor]]&gt;1,  VENTAS[[#This Row],[Total]]*10%, 0)</f>
        <v>0</v>
      </c>
      <c r="K480" s="13">
        <f>IFERROR(VLOOKUP(VENTAS[[#This Row],[Código del producto Vendido]],INVENTARIO[],20,FALSE),"-")*VENTAS[[#This Row],[Cantidad]]</f>
        <v>4.3372222222222225</v>
      </c>
      <c r="L480" s="13">
        <f>VENTAS[[#This Row],[Total]]-VENTAS[[#This Row],[Comisión 10%]]-VENTAS[[#This Row],[Costo]]</f>
        <v>3.6627777777777775</v>
      </c>
    </row>
    <row r="481" spans="1:12" ht="14" x14ac:dyDescent="0.15">
      <c r="A481" s="141" t="s">
        <v>1982</v>
      </c>
      <c r="C481" s="6" t="s">
        <v>1983</v>
      </c>
      <c r="D481" s="6"/>
      <c r="E481" s="6" t="s">
        <v>1839</v>
      </c>
      <c r="F481" s="4" t="str">
        <f>IFERROR(VLOOKUP(VENTAS[[#This Row],[Código del producto Vendido]],INVENTARIO[],5,FALSE),"-")</f>
        <v>Camisa Blanca</v>
      </c>
      <c r="G481" s="4">
        <v>1</v>
      </c>
      <c r="H481" s="13">
        <v>20</v>
      </c>
      <c r="I481" s="13">
        <f>VENTAS[[#This Row],[Cantidad]]*VENTAS[[#This Row],[Precio Venta]]</f>
        <v>20</v>
      </c>
      <c r="J481" s="13">
        <f>IF(VENTAS[[#This Row],[Nombre del Gestor]]&gt;1,  VENTAS[[#This Row],[Total]]*10%, 0)</f>
        <v>0</v>
      </c>
      <c r="K481" s="13">
        <f>IFERROR(VLOOKUP(VENTAS[[#This Row],[Código del producto Vendido]],INVENTARIO[],20,FALSE),"-")*VENTAS[[#This Row],[Cantidad]]</f>
        <v>12.9</v>
      </c>
      <c r="L481" s="13">
        <f>VENTAS[[#This Row],[Total]]-VENTAS[[#This Row],[Comisión 10%]]-VENTAS[[#This Row],[Costo]]</f>
        <v>7.1</v>
      </c>
    </row>
    <row r="482" spans="1:12" ht="14" x14ac:dyDescent="0.15">
      <c r="A482" s="132" t="s">
        <v>1982</v>
      </c>
      <c r="C482" s="6" t="s">
        <v>1984</v>
      </c>
      <c r="D482" s="6"/>
      <c r="E482" s="6" t="s">
        <v>1416</v>
      </c>
      <c r="F482" s="4" t="str">
        <f>IFERROR(VLOOKUP(VENTAS[[#This Row],[Código del producto Vendido]],INVENTARIO[],5,FALSE),"-")</f>
        <v>Top con lentejuelas en contraste de manga con abertura</v>
      </c>
      <c r="G482" s="4">
        <v>1</v>
      </c>
      <c r="H482" s="13">
        <v>0</v>
      </c>
      <c r="I482" s="13">
        <f>VENTAS[[#This Row],[Cantidad]]*VENTAS[[#This Row],[Precio Venta]]</f>
        <v>0</v>
      </c>
      <c r="J482" s="13">
        <f>IF(VENTAS[[#This Row],[Nombre del Gestor]]&gt;1,  VENTAS[[#This Row],[Total]]*10%, 0)</f>
        <v>0</v>
      </c>
      <c r="K482" s="13">
        <f>IFERROR(VLOOKUP(VENTAS[[#This Row],[Código del producto Vendido]],INVENTARIO[],20,FALSE),"-")*VENTAS[[#This Row],[Cantidad]]</f>
        <v>8.0422222222222217</v>
      </c>
      <c r="L482" s="13">
        <f>VENTAS[[#This Row],[Total]]-VENTAS[[#This Row],[Comisión 10%]]-VENTAS[[#This Row],[Costo]]</f>
        <v>-8.0422222222222217</v>
      </c>
    </row>
    <row r="483" spans="1:12" ht="14" x14ac:dyDescent="0.15">
      <c r="A483" s="141" t="s">
        <v>1982</v>
      </c>
      <c r="C483" s="6" t="s">
        <v>932</v>
      </c>
      <c r="D483" s="6"/>
      <c r="E483" s="6" t="s">
        <v>1489</v>
      </c>
      <c r="F483" s="4" t="str">
        <f>IFERROR(VLOOKUP(VENTAS[[#This Row],[Código del producto Vendido]],INVENTARIO[],5,FALSE),"-")</f>
        <v>Bañador estampado de planta</v>
      </c>
      <c r="G483" s="4">
        <v>1</v>
      </c>
      <c r="H483" s="13">
        <v>25</v>
      </c>
      <c r="I483" s="13">
        <f>VENTAS[[#This Row],[Cantidad]]*VENTAS[[#This Row],[Precio Venta]]</f>
        <v>25</v>
      </c>
      <c r="J483" s="13">
        <f>IF(VENTAS[[#This Row],[Nombre del Gestor]]&gt;1,  VENTAS[[#This Row],[Total]]*10%, 0)</f>
        <v>0</v>
      </c>
      <c r="K483" s="13">
        <f>IFERROR(VLOOKUP(VENTAS[[#This Row],[Código del producto Vendido]],INVENTARIO[],20,FALSE),"-")*VENTAS[[#This Row],[Cantidad]]</f>
        <v>13.416666666666666</v>
      </c>
      <c r="L483" s="13">
        <f>VENTAS[[#This Row],[Total]]-VENTAS[[#This Row],[Comisión 10%]]-VENTAS[[#This Row],[Costo]]</f>
        <v>11.583333333333334</v>
      </c>
    </row>
    <row r="484" spans="1:12" ht="14" x14ac:dyDescent="0.15">
      <c r="A484" s="132" t="s">
        <v>1982</v>
      </c>
      <c r="C484" s="6" t="s">
        <v>1985</v>
      </c>
      <c r="D484" s="6"/>
      <c r="E484" s="6" t="s">
        <v>1587</v>
      </c>
      <c r="F484" s="4" t="str">
        <f>IFERROR(VLOOKUP(VENTAS[[#This Row],[Código del producto Vendido]],INVENTARIO[],5,FALSE),"-")</f>
        <v>Sandalias Trenzadas</v>
      </c>
      <c r="G484" s="4">
        <v>1</v>
      </c>
      <c r="H484" s="13">
        <v>35</v>
      </c>
      <c r="I484" s="13">
        <f>VENTAS[[#This Row],[Cantidad]]*VENTAS[[#This Row],[Precio Venta]]</f>
        <v>35</v>
      </c>
      <c r="J484" s="13">
        <f>IF(VENTAS[[#This Row],[Nombre del Gestor]]&gt;1,  VENTAS[[#This Row],[Total]]*10%, 0)</f>
        <v>0</v>
      </c>
      <c r="K484" s="13">
        <f>IFERROR(VLOOKUP(VENTAS[[#This Row],[Código del producto Vendido]],INVENTARIO[],20,FALSE),"-")*VENTAS[[#This Row],[Cantidad]]</f>
        <v>27</v>
      </c>
      <c r="L484" s="13">
        <f>VENTAS[[#This Row],[Total]]-VENTAS[[#This Row],[Comisión 10%]]-VENTAS[[#This Row],[Costo]]</f>
        <v>8</v>
      </c>
    </row>
    <row r="485" spans="1:12" ht="14" x14ac:dyDescent="0.15">
      <c r="A485" s="141" t="s">
        <v>1982</v>
      </c>
      <c r="C485" s="6" t="s">
        <v>1977</v>
      </c>
      <c r="D485" s="6"/>
      <c r="E485" s="6" t="s">
        <v>1864</v>
      </c>
      <c r="F485" s="4" t="str">
        <f>IFERROR(VLOOKUP(VENTAS[[#This Row],[Código del producto Vendido]],INVENTARIO[],5,FALSE),"-")</f>
        <v>Pantalón Corte Recto</v>
      </c>
      <c r="G485" s="4">
        <v>1</v>
      </c>
      <c r="H485" s="13">
        <v>30</v>
      </c>
      <c r="I485" s="13">
        <f>VENTAS[[#This Row],[Cantidad]]*VENTAS[[#This Row],[Precio Venta]]</f>
        <v>30</v>
      </c>
      <c r="J485" s="13">
        <f>IF(VENTAS[[#This Row],[Nombre del Gestor]]&gt;1,  VENTAS[[#This Row],[Total]]*10%, 0)</f>
        <v>0</v>
      </c>
      <c r="K485" s="13">
        <f>IFERROR(VLOOKUP(VENTAS[[#This Row],[Código del producto Vendido]],INVENTARIO[],20,FALSE),"-")*VENTAS[[#This Row],[Cantidad]]</f>
        <v>20.78</v>
      </c>
      <c r="L485" s="13">
        <f>VENTAS[[#This Row],[Total]]-VENTAS[[#This Row],[Comisión 10%]]-VENTAS[[#This Row],[Costo]]</f>
        <v>9.2199999999999989</v>
      </c>
    </row>
    <row r="486" spans="1:12" ht="14" x14ac:dyDescent="0.15">
      <c r="A486" s="132" t="s">
        <v>1982</v>
      </c>
      <c r="B486" s="6"/>
      <c r="C486" s="6" t="s">
        <v>1986</v>
      </c>
      <c r="D486" s="6"/>
      <c r="E486" s="6" t="s">
        <v>1703</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41" t="s">
        <v>1982</v>
      </c>
      <c r="C487" s="6" t="s">
        <v>1987</v>
      </c>
      <c r="D487" s="6"/>
      <c r="E487" s="6" t="s">
        <v>1702</v>
      </c>
      <c r="F487" s="4" t="str">
        <f>IFERROR(VLOOKUP(VENTAS[[#This Row],[Código del producto Vendido]],INVENTARIO[],5,FALSE),"-")</f>
        <v>Falda Margarita</v>
      </c>
      <c r="G487" s="4">
        <v>1</v>
      </c>
      <c r="H487" s="13">
        <v>20</v>
      </c>
      <c r="I487" s="13">
        <f>VENTAS[[#This Row],[Cantidad]]*VENTAS[[#This Row],[Precio Venta]]</f>
        <v>20</v>
      </c>
      <c r="J487" s="13">
        <f>IF(VENTAS[[#This Row],[Nombre del Gestor]]&gt;1,  VENTAS[[#This Row],[Total]]*10%, 0)</f>
        <v>0</v>
      </c>
      <c r="K487" s="13">
        <f>IFERROR(VLOOKUP(VENTAS[[#This Row],[Código del producto Vendido]],INVENTARIO[],20,FALSE),"-")*VENTAS[[#This Row],[Cantidad]]</f>
        <v>8.1049999999999986</v>
      </c>
      <c r="L487" s="13">
        <f>VENTAS[[#This Row],[Total]]-VENTAS[[#This Row],[Comisión 10%]]-VENTAS[[#This Row],[Costo]]</f>
        <v>11.895000000000001</v>
      </c>
    </row>
    <row r="488" spans="1:12" ht="14" x14ac:dyDescent="0.15">
      <c r="A488" s="132" t="s">
        <v>1982</v>
      </c>
      <c r="C488" s="6" t="s">
        <v>1987</v>
      </c>
      <c r="D488" s="6"/>
      <c r="E488" s="6" t="s">
        <v>1903</v>
      </c>
      <c r="F488" s="4" t="str">
        <f>IFERROR(VLOOKUP(VENTAS[[#This Row],[Código del producto Vendido]],INVENTARIO[],5,FALSE),"-")</f>
        <v>Pantalón beige de pierna ancha</v>
      </c>
      <c r="G488" s="4">
        <v>1</v>
      </c>
      <c r="H488" s="13">
        <v>30</v>
      </c>
      <c r="I488" s="13">
        <f>VENTAS[[#This Row],[Cantidad]]*VENTAS[[#This Row],[Precio Venta]]</f>
        <v>30</v>
      </c>
      <c r="J488" s="13">
        <f>IF(VENTAS[[#This Row],[Nombre del Gestor]]&gt;1,  VENTAS[[#This Row],[Total]]*10%, 0)</f>
        <v>0</v>
      </c>
      <c r="K488" s="13">
        <f>IFERROR(VLOOKUP(VENTAS[[#This Row],[Código del producto Vendido]],INVENTARIO[],20,FALSE),"-")*VENTAS[[#This Row],[Cantidad]]</f>
        <v>20.78</v>
      </c>
      <c r="L488" s="13">
        <f>VENTAS[[#This Row],[Total]]-VENTAS[[#This Row],[Comisión 10%]]-VENTAS[[#This Row],[Costo]]</f>
        <v>9.2199999999999989</v>
      </c>
    </row>
    <row r="489" spans="1:12" ht="14" x14ac:dyDescent="0.15">
      <c r="A489" s="141" t="s">
        <v>1982</v>
      </c>
      <c r="C489" s="6" t="s">
        <v>1987</v>
      </c>
      <c r="D489" s="6"/>
      <c r="E489" s="6" t="s">
        <v>1898</v>
      </c>
      <c r="F489" s="4" t="str">
        <f>IFERROR(VLOOKUP(VENTAS[[#This Row],[Código del producto Vendido]],INVENTARIO[],5,FALSE),"-")</f>
        <v>Top blanco cuello V con encaje</v>
      </c>
      <c r="G489" s="4">
        <v>1</v>
      </c>
      <c r="H489" s="13">
        <v>12</v>
      </c>
      <c r="I489" s="13">
        <f>VENTAS[[#This Row],[Cantidad]]*VENTAS[[#This Row],[Precio Venta]]</f>
        <v>12</v>
      </c>
      <c r="J489" s="13">
        <f>IF(VENTAS[[#This Row],[Nombre del Gestor]]&gt;1,  VENTAS[[#This Row],[Total]]*10%, 0)</f>
        <v>0</v>
      </c>
      <c r="K489" s="13">
        <f>IFERROR(VLOOKUP(VENTAS[[#This Row],[Código del producto Vendido]],INVENTARIO[],20,FALSE),"-")*VENTAS[[#This Row],[Cantidad]]</f>
        <v>7.97</v>
      </c>
      <c r="L489" s="13">
        <f>VENTAS[[#This Row],[Total]]-VENTAS[[#This Row],[Comisión 10%]]-VENTAS[[#This Row],[Costo]]</f>
        <v>4.03</v>
      </c>
    </row>
    <row r="490" spans="1:12" ht="14" x14ac:dyDescent="0.15">
      <c r="A490" s="132" t="s">
        <v>1988</v>
      </c>
      <c r="C490" s="6" t="s">
        <v>930</v>
      </c>
      <c r="D490" s="6"/>
      <c r="E490" s="6" t="s">
        <v>1833</v>
      </c>
      <c r="F490" s="4" t="str">
        <f>IFERROR(VLOOKUP(VENTAS[[#This Row],[Código del producto Vendido]],INVENTARIO[],5,FALSE),"-")</f>
        <v>Conjunto blanco top healter y falda cruzada</v>
      </c>
      <c r="G490" s="4">
        <v>1</v>
      </c>
      <c r="H490" s="13">
        <v>40</v>
      </c>
      <c r="I490" s="13">
        <f>VENTAS[[#This Row],[Cantidad]]*VENTAS[[#This Row],[Precio Venta]]</f>
        <v>40</v>
      </c>
      <c r="J490" s="13">
        <f>IF(VENTAS[[#This Row],[Nombre del Gestor]]&gt;1,  VENTAS[[#This Row],[Total]]*10%, 0)</f>
        <v>0</v>
      </c>
      <c r="K490" s="13">
        <f>IFERROR(VLOOKUP(VENTAS[[#This Row],[Código del producto Vendido]],INVENTARIO[],20,FALSE),"-")*VENTAS[[#This Row],[Cantidad]]</f>
        <v>27.82</v>
      </c>
      <c r="L490" s="13">
        <f>VENTAS[[#This Row],[Total]]-VENTAS[[#This Row],[Comisión 10%]]-VENTAS[[#This Row],[Costo]]</f>
        <v>12.18</v>
      </c>
    </row>
    <row r="491" spans="1:12" ht="14" x14ac:dyDescent="0.15">
      <c r="A491" s="141" t="s">
        <v>1988</v>
      </c>
      <c r="C491" s="6" t="s">
        <v>1989</v>
      </c>
      <c r="D491" s="6"/>
      <c r="E491" s="6" t="s">
        <v>1912</v>
      </c>
      <c r="F491" s="4" t="str">
        <f>IFERROR(VLOOKUP(VENTAS[[#This Row],[Código del producto Vendido]],INVENTARIO[],5,FALSE),"-")</f>
        <v>Sandalias rosadas Forever21</v>
      </c>
      <c r="G491" s="4">
        <v>1</v>
      </c>
      <c r="H491" s="13">
        <v>15</v>
      </c>
      <c r="I491" s="13">
        <f>VENTAS[[#This Row],[Cantidad]]*VENTAS[[#This Row],[Precio Venta]]</f>
        <v>15</v>
      </c>
      <c r="J491" s="13">
        <f>IF(VENTAS[[#This Row],[Nombre del Gestor]]&gt;1,  VENTAS[[#This Row],[Total]]*10%, 0)</f>
        <v>0</v>
      </c>
      <c r="K491" s="13">
        <f>IFERROR(VLOOKUP(VENTAS[[#This Row],[Código del producto Vendido]],INVENTARIO[],20,FALSE),"-")*VENTAS[[#This Row],[Cantidad]]</f>
        <v>19.490000000000002</v>
      </c>
      <c r="L491" s="13">
        <f>VENTAS[[#This Row],[Total]]-VENTAS[[#This Row],[Comisión 10%]]-VENTAS[[#This Row],[Costo]]</f>
        <v>-4.490000000000002</v>
      </c>
    </row>
    <row r="492" spans="1:12" ht="14" x14ac:dyDescent="0.15">
      <c r="A492" s="132" t="s">
        <v>1988</v>
      </c>
      <c r="C492" s="6" t="s">
        <v>1991</v>
      </c>
      <c r="D492" s="6"/>
      <c r="E492" s="6" t="s">
        <v>1596</v>
      </c>
      <c r="F492" s="4" t="str">
        <f>IFERROR(VLOOKUP(VENTAS[[#This Row],[Código del producto Vendido]],INVENTARIO[],5,FALSE),"-")</f>
        <v>Top Manga Corta Rojo</v>
      </c>
      <c r="G492" s="4">
        <v>1</v>
      </c>
      <c r="H492" s="13">
        <v>10</v>
      </c>
      <c r="I492" s="13">
        <f>VENTAS[[#This Row],[Cantidad]]*VENTAS[[#This Row],[Precio Venta]]</f>
        <v>10</v>
      </c>
      <c r="J492" s="13">
        <f>IF(VENTAS[[#This Row],[Nombre del Gestor]]&gt;1,  VENTAS[[#This Row],[Total]]*10%, 0)</f>
        <v>0</v>
      </c>
      <c r="K492" s="13">
        <f>IFERROR(VLOOKUP(VENTAS[[#This Row],[Código del producto Vendido]],INVENTARIO[],20,FALSE),"-")*VENTAS[[#This Row],[Cantidad]]</f>
        <v>6.0555555555555554</v>
      </c>
      <c r="L492" s="13">
        <f>VENTAS[[#This Row],[Total]]-VENTAS[[#This Row],[Comisión 10%]]-VENTAS[[#This Row],[Costo]]</f>
        <v>3.9444444444444446</v>
      </c>
    </row>
    <row r="493" spans="1:12" ht="14" x14ac:dyDescent="0.15">
      <c r="A493" s="141" t="s">
        <v>1992</v>
      </c>
      <c r="C493" s="6" t="s">
        <v>1993</v>
      </c>
      <c r="D493" s="6"/>
      <c r="E493" s="6" t="s">
        <v>1393</v>
      </c>
      <c r="F493" s="4" t="str">
        <f>IFERROR(VLOOKUP(VENTAS[[#This Row],[Código del producto Vendido]],INVENTARIO[],5,FALSE),"-")</f>
        <v xml:space="preserve"> 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8.8977777777777778</v>
      </c>
      <c r="L493" s="13">
        <f>VENTAS[[#This Row],[Total]]-VENTAS[[#This Row],[Comisión 10%]]-VENTAS[[#This Row],[Costo]]</f>
        <v>5.1022222222222222</v>
      </c>
    </row>
    <row r="494" spans="1:12" ht="14" x14ac:dyDescent="0.15">
      <c r="A494" s="132" t="s">
        <v>1992</v>
      </c>
      <c r="C494" s="6" t="s">
        <v>1993</v>
      </c>
      <c r="D494" s="6"/>
      <c r="E494" s="6" t="s">
        <v>1421</v>
      </c>
      <c r="F494" s="4" t="str">
        <f>IFERROR(VLOOKUP(VENTAS[[#This Row],[Código del producto Vendido]],INVENTARIO[],5,FALSE),"-")</f>
        <v>Top de espalda cruzada</v>
      </c>
      <c r="G494" s="4">
        <v>1</v>
      </c>
      <c r="H494" s="13">
        <v>14</v>
      </c>
      <c r="I494" s="13">
        <f>VENTAS[[#This Row],[Cantidad]]*VENTAS[[#This Row],[Precio Venta]]</f>
        <v>14</v>
      </c>
      <c r="J494" s="13">
        <f>IF(VENTAS[[#This Row],[Nombre del Gestor]]&gt;1,  VENTAS[[#This Row],[Total]]*10%, 0)</f>
        <v>0</v>
      </c>
      <c r="K494" s="13">
        <f>IFERROR(VLOOKUP(VENTAS[[#This Row],[Código del producto Vendido]],INVENTARIO[],20,FALSE),"-")*VENTAS[[#This Row],[Cantidad]]</f>
        <v>8.3422222222222224</v>
      </c>
      <c r="L494" s="13">
        <f>VENTAS[[#This Row],[Total]]-VENTAS[[#This Row],[Comisión 10%]]-VENTAS[[#This Row],[Costo]]</f>
        <v>5.6577777777777776</v>
      </c>
    </row>
    <row r="495" spans="1:12" ht="14" x14ac:dyDescent="0.15">
      <c r="A495" s="141" t="s">
        <v>1992</v>
      </c>
      <c r="C495" s="6" t="s">
        <v>1993</v>
      </c>
      <c r="D495" s="6"/>
      <c r="E495" s="6" t="s">
        <v>1687</v>
      </c>
      <c r="F495" s="4" t="str">
        <f>IFERROR(VLOOKUP(VENTAS[[#This Row],[Código del producto Vendido]],INVENTARIO[],5,FALSE),"-")</f>
        <v xml:space="preserve"> Top Básico Business Negro</v>
      </c>
      <c r="G495" s="4">
        <v>1</v>
      </c>
      <c r="H495" s="13">
        <v>12</v>
      </c>
      <c r="I495" s="13">
        <f>VENTAS[[#This Row],[Cantidad]]*VENTAS[[#This Row],[Precio Venta]]</f>
        <v>12</v>
      </c>
      <c r="J495" s="13">
        <f>IF(VENTAS[[#This Row],[Nombre del Gestor]]&gt;1,  VENTAS[[#This Row],[Total]]*10%, 0)</f>
        <v>0</v>
      </c>
      <c r="K495" s="13">
        <f>IFERROR(VLOOKUP(VENTAS[[#This Row],[Código del producto Vendido]],INVENTARIO[],20,FALSE),"-")*VENTAS[[#This Row],[Cantidad]]</f>
        <v>7.6345454545454547</v>
      </c>
      <c r="L495" s="13">
        <f>VENTAS[[#This Row],[Total]]-VENTAS[[#This Row],[Comisión 10%]]-VENTAS[[#This Row],[Costo]]</f>
        <v>4.3654545454545453</v>
      </c>
    </row>
    <row r="496" spans="1:12" ht="14" x14ac:dyDescent="0.15">
      <c r="A496" s="132" t="s">
        <v>1992</v>
      </c>
      <c r="C496" s="6" t="s">
        <v>1993</v>
      </c>
      <c r="D496" s="6"/>
      <c r="E496" s="6" t="s">
        <v>1893</v>
      </c>
      <c r="F496" s="4" t="str">
        <f>IFERROR(VLOOKUP(VENTAS[[#This Row],[Código del producto Vendido]],INVENTARIO[],5,FALSE),"-")</f>
        <v>Pantaloneta negra con abertura</v>
      </c>
      <c r="G496" s="4">
        <v>1</v>
      </c>
      <c r="H496" s="13">
        <v>23</v>
      </c>
      <c r="I496" s="13">
        <f>VENTAS[[#This Row],[Cantidad]]*VENTAS[[#This Row],[Precio Venta]]</f>
        <v>23</v>
      </c>
      <c r="J496" s="13">
        <f>IF(VENTAS[[#This Row],[Nombre del Gestor]]&gt;1,  VENTAS[[#This Row],[Total]]*10%, 0)</f>
        <v>0</v>
      </c>
      <c r="K496" s="13">
        <f>IFERROR(VLOOKUP(VENTAS[[#This Row],[Código del producto Vendido]],INVENTARIO[],20,FALSE),"-")*VENTAS[[#This Row],[Cantidad]]</f>
        <v>15.22</v>
      </c>
      <c r="L496" s="13">
        <f>VENTAS[[#This Row],[Total]]-VENTAS[[#This Row],[Comisión 10%]]-VENTAS[[#This Row],[Costo]]</f>
        <v>7.7799999999999994</v>
      </c>
    </row>
    <row r="497" spans="1:12" ht="14" x14ac:dyDescent="0.15">
      <c r="A497" s="141" t="s">
        <v>1994</v>
      </c>
      <c r="C497" s="6" t="s">
        <v>1959</v>
      </c>
      <c r="D497" s="6"/>
      <c r="E497" s="6" t="s">
        <v>1714</v>
      </c>
      <c r="F497" s="4" t="str">
        <f>IFERROR(VLOOKUP(VENTAS[[#This Row],[Código del producto Vendido]],INVENTARIO[],5,FALSE),"-")</f>
        <v>Jeans Ajustados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25.818181818181817</v>
      </c>
      <c r="L497" s="13">
        <f>VENTAS[[#This Row],[Total]]-VENTAS[[#This Row],[Comisión 10%]]-VENTAS[[#This Row],[Costo]]</f>
        <v>6.1818181818181834</v>
      </c>
    </row>
    <row r="498" spans="1:12" ht="14" x14ac:dyDescent="0.15">
      <c r="A498" s="132" t="s">
        <v>1994</v>
      </c>
      <c r="C498" s="6" t="s">
        <v>1959</v>
      </c>
      <c r="D498" s="6"/>
      <c r="E498" s="6" t="s">
        <v>1915</v>
      </c>
      <c r="F498" s="4" t="str">
        <f>IFERROR(VLOOKUP(VENTAS[[#This Row],[Código del producto Vendido]],INVENTARIO[],5,FALSE),"-")</f>
        <v>Jean ajustado claro</v>
      </c>
      <c r="G498" s="4">
        <v>1</v>
      </c>
      <c r="H498" s="13">
        <v>32</v>
      </c>
      <c r="I498" s="13">
        <f>VENTAS[[#This Row],[Cantidad]]*VENTAS[[#This Row],[Precio Venta]]</f>
        <v>32</v>
      </c>
      <c r="J498" s="13">
        <f>IF(VENTAS[[#This Row],[Nombre del Gestor]]&gt;1,  VENTAS[[#This Row],[Total]]*10%, 0)</f>
        <v>0</v>
      </c>
      <c r="K498" s="13">
        <f>IFERROR(VLOOKUP(VENTAS[[#This Row],[Código del producto Vendido]],INVENTARIO[],20,FALSE),"-")*VENTAS[[#This Row],[Cantidad]]</f>
        <v>23.79</v>
      </c>
      <c r="L498" s="13">
        <f>VENTAS[[#This Row],[Total]]-VENTAS[[#This Row],[Comisión 10%]]-VENTAS[[#This Row],[Costo]]</f>
        <v>8.2100000000000009</v>
      </c>
    </row>
    <row r="499" spans="1:12" ht="14" x14ac:dyDescent="0.15">
      <c r="A499" s="141" t="s">
        <v>1994</v>
      </c>
      <c r="C499" s="6" t="s">
        <v>1995</v>
      </c>
      <c r="D499" s="6"/>
      <c r="E499" s="6" t="s">
        <v>1913</v>
      </c>
      <c r="F499" s="4" t="str">
        <f>IFERROR(VLOOKUP(VENTAS[[#This Row],[Código del producto Vendido]],INVENTARIO[],5,FALSE),"-")</f>
        <v>Sandalias negras de hebilla </v>
      </c>
      <c r="G499" s="4">
        <v>1</v>
      </c>
      <c r="H499" s="13">
        <v>18</v>
      </c>
      <c r="I499" s="13">
        <f>VENTAS[[#This Row],[Cantidad]]*VENTAS[[#This Row],[Precio Venta]]</f>
        <v>18</v>
      </c>
      <c r="J499" s="13">
        <f>IF(VENTAS[[#This Row],[Nombre del Gestor]]&gt;1,  VENTAS[[#This Row],[Total]]*10%, 0)</f>
        <v>0</v>
      </c>
      <c r="K499" s="13">
        <f>IFERROR(VLOOKUP(VENTAS[[#This Row],[Código del producto Vendido]],INVENTARIO[],20,FALSE),"-")*VENTAS[[#This Row],[Cantidad]]</f>
        <v>12</v>
      </c>
      <c r="L499" s="13">
        <f>VENTAS[[#This Row],[Total]]-VENTAS[[#This Row],[Comisión 10%]]-VENTAS[[#This Row],[Costo]]</f>
        <v>6</v>
      </c>
    </row>
    <row r="500" spans="1:12" ht="14" x14ac:dyDescent="0.15">
      <c r="A500" s="132" t="s">
        <v>1994</v>
      </c>
      <c r="C500" s="6" t="s">
        <v>1995</v>
      </c>
      <c r="D500" s="6"/>
      <c r="E500" s="6" t="s">
        <v>1473</v>
      </c>
      <c r="F500" s="4" t="str">
        <f>IFERROR(VLOOKUP(VENTAS[[#This Row],[Código del producto Vendido]],INVENTARIO[],5,FALSE),"-")</f>
        <v xml:space="preserve">Bañador una pieza de color combinado </v>
      </c>
      <c r="G500" s="4">
        <v>1</v>
      </c>
      <c r="H500" s="13">
        <v>20</v>
      </c>
      <c r="I500" s="13">
        <f>VENTAS[[#This Row],[Cantidad]]*VENTAS[[#This Row],[Precio Venta]]</f>
        <v>20</v>
      </c>
      <c r="J500" s="13">
        <f>IF(VENTAS[[#This Row],[Nombre del Gestor]]&gt;1,  VENTAS[[#This Row],[Total]]*10%, 0)</f>
        <v>0</v>
      </c>
      <c r="K500" s="13">
        <f>IFERROR(VLOOKUP(VENTAS[[#This Row],[Código del producto Vendido]],INVENTARIO[],20,FALSE),"-")*VENTAS[[#This Row],[Cantidad]]</f>
        <v>9.6666666666666679</v>
      </c>
      <c r="L500" s="13">
        <f>VENTAS[[#This Row],[Total]]-VENTAS[[#This Row],[Comisión 10%]]-VENTAS[[#This Row],[Costo]]</f>
        <v>10.333333333333332</v>
      </c>
    </row>
    <row r="501" spans="1:12" ht="14" x14ac:dyDescent="0.15">
      <c r="A501" s="141" t="s">
        <v>1999</v>
      </c>
      <c r="C501" s="6" t="s">
        <v>2000</v>
      </c>
      <c r="D501" s="6"/>
      <c r="E501" s="6" t="s">
        <v>1762</v>
      </c>
      <c r="F501" s="4" t="str">
        <f>IFERROR(VLOOKUP(VENTAS[[#This Row],[Código del producto Vendido]],INVENTARIO[],5,FALSE),"-")</f>
        <v>Top cami rojo con slogan de carrera</v>
      </c>
      <c r="G501" s="4">
        <v>1</v>
      </c>
      <c r="H501" s="13">
        <v>10</v>
      </c>
      <c r="I501" s="13">
        <f>VENTAS[[#This Row],[Cantidad]]*VENTAS[[#This Row],[Precio Venta]]</f>
        <v>10</v>
      </c>
      <c r="J501" s="13">
        <f>IF(VENTAS[[#This Row],[Nombre del Gestor]]&gt;1,  VENTAS[[#This Row],[Total]]*10%, 0)</f>
        <v>0</v>
      </c>
      <c r="K501" s="13">
        <f>IFERROR(VLOOKUP(VENTAS[[#This Row],[Código del producto Vendido]],INVENTARIO[],20,FALSE),"-")*VENTAS[[#This Row],[Cantidad]]</f>
        <v>4.992647058823529</v>
      </c>
      <c r="L501" s="13">
        <f>VENTAS[[#This Row],[Total]]-VENTAS[[#This Row],[Comisión 10%]]-VENTAS[[#This Row],[Costo]]</f>
        <v>5.007352941176471</v>
      </c>
    </row>
    <row r="502" spans="1:12" ht="16" customHeight="1" x14ac:dyDescent="0.15">
      <c r="A502" s="132" t="s">
        <v>1998</v>
      </c>
      <c r="C502" s="6" t="s">
        <v>1997</v>
      </c>
      <c r="D502" s="6"/>
      <c r="E502" s="6" t="s">
        <v>1408</v>
      </c>
      <c r="F502" s="4" t="str">
        <f>IFERROR(VLOOKUP(VENTAS[[#This Row],[Código del producto Vendido]],INVENTARIO[],5,FALSE),"-")</f>
        <v>Vestido de manga farol con cordón delantero</v>
      </c>
      <c r="G502" s="4">
        <v>1</v>
      </c>
      <c r="H502" s="13">
        <v>22</v>
      </c>
      <c r="I502" s="13">
        <f>VENTAS[[#This Row],[Cantidad]]*VENTAS[[#This Row],[Precio Venta]]</f>
        <v>22</v>
      </c>
      <c r="J502" s="13">
        <f>IF(VENTAS[[#This Row],[Nombre del Gestor]]&gt;1,  VENTAS[[#This Row],[Total]]*10%, 0)</f>
        <v>0</v>
      </c>
      <c r="K502" s="13">
        <f>IFERROR(VLOOKUP(VENTAS[[#This Row],[Código del producto Vendido]],INVENTARIO[],20,FALSE),"-")*VENTAS[[#This Row],[Cantidad]]</f>
        <v>12.871111111111111</v>
      </c>
      <c r="L502" s="13">
        <f>VENTAS[[#This Row],[Total]]-VENTAS[[#This Row],[Comisión 10%]]-VENTAS[[#This Row],[Costo]]</f>
        <v>9.1288888888888895</v>
      </c>
    </row>
    <row r="503" spans="1:12" ht="14" x14ac:dyDescent="0.15">
      <c r="A503" s="141" t="s">
        <v>1998</v>
      </c>
      <c r="C503" s="6" t="s">
        <v>2001</v>
      </c>
      <c r="D503" s="6"/>
      <c r="E503" s="6" t="s">
        <v>1526</v>
      </c>
      <c r="F503" s="4" t="str">
        <f>IFERROR(VLOOKUP(VENTAS[[#This Row],[Código del producto Vendido]],INVENTARIO[],5,FALSE),"-")</f>
        <v>Vestido de muslo con abertura .</v>
      </c>
      <c r="G503" s="4">
        <v>1</v>
      </c>
      <c r="H503" s="13">
        <v>40</v>
      </c>
      <c r="I503" s="13">
        <f>VENTAS[[#This Row],[Cantidad]]*VENTAS[[#This Row],[Precio Venta]]</f>
        <v>40</v>
      </c>
      <c r="J503" s="13">
        <f>IF(VENTAS[[#This Row],[Nombre del Gestor]]&gt;1,  VENTAS[[#This Row],[Total]]*10%, 0)</f>
        <v>0</v>
      </c>
      <c r="K503" s="13">
        <f>IFERROR(VLOOKUP(VENTAS[[#This Row],[Código del producto Vendido]],INVENTARIO[],20,FALSE),"-")*VENTAS[[#This Row],[Cantidad]]</f>
        <v>38.571666666666665</v>
      </c>
      <c r="L503" s="13">
        <f>VENTAS[[#This Row],[Total]]-VENTAS[[#This Row],[Comisión 10%]]-VENTAS[[#This Row],[Costo]]</f>
        <v>1.4283333333333346</v>
      </c>
    </row>
    <row r="504" spans="1:12" ht="14" x14ac:dyDescent="0.15">
      <c r="A504" s="132" t="s">
        <v>1998</v>
      </c>
      <c r="C504" s="6" t="s">
        <v>2002</v>
      </c>
      <c r="D504" s="6"/>
      <c r="E504" s="6" t="s">
        <v>1629</v>
      </c>
      <c r="F504" s="4" t="str">
        <f>IFERROR(VLOOKUP(VENTAS[[#This Row],[Código del producto Vendido]],INVENTARIO[],5,FALSE),"-")</f>
        <v>Kimono Maxi elegante</v>
      </c>
      <c r="G504" s="4">
        <v>1</v>
      </c>
      <c r="H504" s="13">
        <v>30</v>
      </c>
      <c r="I504" s="13">
        <f>VENTAS[[#This Row],[Cantidad]]*VENTAS[[#This Row],[Precio Venta]]</f>
        <v>30</v>
      </c>
      <c r="J504" s="13">
        <f>IF(VENTAS[[#This Row],[Nombre del Gestor]]&gt;1,  VENTAS[[#This Row],[Total]]*10%, 0)</f>
        <v>0</v>
      </c>
      <c r="K504" s="13">
        <f>IFERROR(VLOOKUP(VENTAS[[#This Row],[Código del producto Vendido]],INVENTARIO[],20,FALSE),"-")*VENTAS[[#This Row],[Cantidad]]</f>
        <v>20.055555555555557</v>
      </c>
      <c r="L504" s="13">
        <f>VENTAS[[#This Row],[Total]]-VENTAS[[#This Row],[Comisión 10%]]-VENTAS[[#This Row],[Costo]]</f>
        <v>9.9444444444444429</v>
      </c>
    </row>
    <row r="505" spans="1:12" ht="14" x14ac:dyDescent="0.15">
      <c r="A505" s="141" t="s">
        <v>2003</v>
      </c>
      <c r="C505" s="6" t="s">
        <v>1977</v>
      </c>
      <c r="D505" s="6"/>
      <c r="E505" s="6" t="s">
        <v>1894</v>
      </c>
      <c r="F505" s="4" t="str">
        <f>IFERROR(VLOOKUP(VENTAS[[#This Row],[Código del producto Vendido]],INVENTARIO[],5,FALSE),"-")</f>
        <v>Pantaloneta negra con abertura</v>
      </c>
      <c r="G505" s="4">
        <v>1</v>
      </c>
      <c r="H505" s="13">
        <v>23</v>
      </c>
      <c r="I505" s="13">
        <f>VENTAS[[#This Row],[Cantidad]]*VENTAS[[#This Row],[Precio Venta]]</f>
        <v>23</v>
      </c>
      <c r="J505" s="13">
        <f>IF(VENTAS[[#This Row],[Nombre del Gestor]]&gt;1,  VENTAS[[#This Row],[Total]]*10%, 0)</f>
        <v>0</v>
      </c>
      <c r="K505" s="13">
        <f>IFERROR(VLOOKUP(VENTAS[[#This Row],[Código del producto Vendido]],INVENTARIO[],20,FALSE),"-")*VENTAS[[#This Row],[Cantidad]]</f>
        <v>15.22</v>
      </c>
      <c r="L505" s="13">
        <f>VENTAS[[#This Row],[Total]]-VENTAS[[#This Row],[Comisión 10%]]-VENTAS[[#This Row],[Costo]]</f>
        <v>7.7799999999999994</v>
      </c>
    </row>
    <row r="506" spans="1:12" ht="14" x14ac:dyDescent="0.15">
      <c r="A506" s="132" t="s">
        <v>2003</v>
      </c>
      <c r="C506" s="6" t="s">
        <v>1977</v>
      </c>
      <c r="D506" s="6"/>
      <c r="E506" s="6" t="s">
        <v>1647</v>
      </c>
      <c r="F506" s="4" t="str">
        <f>IFERROR(VLOOKUP(VENTAS[[#This Row],[Código del producto Vendido]],INVENTARIO[],5,FALSE),"-")</f>
        <v>Top Cisne Blanco</v>
      </c>
      <c r="G506" s="4">
        <v>1</v>
      </c>
      <c r="H506" s="13">
        <v>12</v>
      </c>
      <c r="I506" s="13">
        <f>VENTAS[[#This Row],[Cantidad]]*VENTAS[[#This Row],[Precio Venta]]</f>
        <v>12</v>
      </c>
      <c r="J506" s="13">
        <f>IF(VENTAS[[#This Row],[Nombre del Gestor]]&gt;1,  VENTAS[[#This Row],[Total]]*10%, 0)</f>
        <v>0</v>
      </c>
      <c r="K506" s="13">
        <f>IFERROR(VLOOKUP(VENTAS[[#This Row],[Código del producto Vendido]],INVENTARIO[],20,FALSE),"-")*VENTAS[[#This Row],[Cantidad]]</f>
        <v>7.9731818181818177</v>
      </c>
      <c r="L506" s="13">
        <f>VENTAS[[#This Row],[Total]]-VENTAS[[#This Row],[Comisión 10%]]-VENTAS[[#This Row],[Costo]]</f>
        <v>4.0268181818181823</v>
      </c>
    </row>
    <row r="507" spans="1:12" ht="14" x14ac:dyDescent="0.15">
      <c r="A507" s="141" t="s">
        <v>2003</v>
      </c>
      <c r="C507" s="6" t="s">
        <v>1328</v>
      </c>
      <c r="D507" s="6"/>
      <c r="E507" s="6" t="s">
        <v>1802</v>
      </c>
      <c r="F507" s="4" t="str">
        <f>IFERROR(VLOOKUP(VENTAS[[#This Row],[Código del producto Vendido]],INVENTARIO[],5,FALSE),"-")</f>
        <v>Pezoneras de silicona</v>
      </c>
      <c r="G507" s="4">
        <v>1</v>
      </c>
      <c r="H507" s="13">
        <v>6</v>
      </c>
      <c r="I507" s="13">
        <f>VENTAS[[#This Row],[Cantidad]]*VENTAS[[#This Row],[Precio Venta]]</f>
        <v>6</v>
      </c>
      <c r="J507" s="13">
        <f>IF(VENTAS[[#This Row],[Nombre del Gestor]]&gt;1,  VENTAS[[#This Row],[Total]]*10%, 0)</f>
        <v>0</v>
      </c>
      <c r="K507" s="13">
        <f>IFERROR(VLOOKUP(VENTAS[[#This Row],[Código del producto Vendido]],INVENTARIO[],20,FALSE),"-")*VENTAS[[#This Row],[Cantidad]]</f>
        <v>2.0300000000000002</v>
      </c>
      <c r="L507" s="13">
        <f>VENTAS[[#This Row],[Total]]-VENTAS[[#This Row],[Comisión 10%]]-VENTAS[[#This Row],[Costo]]</f>
        <v>3.9699999999999998</v>
      </c>
    </row>
    <row r="508" spans="1:12" ht="14" x14ac:dyDescent="0.15">
      <c r="A508" s="132" t="s">
        <v>2003</v>
      </c>
      <c r="C508" s="6" t="s">
        <v>1328</v>
      </c>
      <c r="D508" s="6"/>
      <c r="E508" s="6" t="s">
        <v>1515</v>
      </c>
      <c r="F508" s="4" t="str">
        <f>IFERROR(VLOOKUP(VENTAS[[#This Row],[Código del producto Vendido]],INVENTARIO[],5,FALSE),"-")</f>
        <v xml:space="preserve">Puff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0.48277777777777775</v>
      </c>
      <c r="L508" s="13">
        <f>VENTAS[[#This Row],[Total]]-VENTAS[[#This Row],[Comisión 10%]]-VENTAS[[#This Row],[Costo]]</f>
        <v>1.5172222222222222</v>
      </c>
    </row>
    <row r="509" spans="1:12" ht="14" x14ac:dyDescent="0.15">
      <c r="A509" s="141" t="s">
        <v>2003</v>
      </c>
      <c r="C509" s="6" t="s">
        <v>1328</v>
      </c>
      <c r="D509" s="6"/>
      <c r="E509" s="6" t="s">
        <v>1517</v>
      </c>
      <c r="F509" s="4" t="str">
        <f>IFERROR(VLOOKUP(VENTAS[[#This Row],[Código del producto Vendido]],INVENTARIO[],5,FALSE),"-")</f>
        <v xml:space="preserve">Esponja de maquillaje </v>
      </c>
      <c r="G509" s="4">
        <v>2</v>
      </c>
      <c r="H509" s="13">
        <v>1</v>
      </c>
      <c r="I509" s="13">
        <f>VENTAS[[#This Row],[Cantidad]]*VENTAS[[#This Row],[Precio Venta]]</f>
        <v>2</v>
      </c>
      <c r="J509" s="13">
        <f>IF(VENTAS[[#This Row],[Nombre del Gestor]]&gt;1,  VENTAS[[#This Row],[Total]]*10%, 0)</f>
        <v>0</v>
      </c>
      <c r="K509" s="13">
        <f>IFERROR(VLOOKUP(VENTAS[[#This Row],[Código del producto Vendido]],INVENTARIO[],20,FALSE),"-")*VENTAS[[#This Row],[Cantidad]]</f>
        <v>0.87222222222222223</v>
      </c>
      <c r="L509" s="13">
        <f>VENTAS[[#This Row],[Total]]-VENTAS[[#This Row],[Comisión 10%]]-VENTAS[[#This Row],[Costo]]</f>
        <v>1.1277777777777778</v>
      </c>
    </row>
    <row r="510" spans="1:12" ht="14" x14ac:dyDescent="0.15">
      <c r="A510" s="141">
        <v>45171</v>
      </c>
      <c r="C510" s="6" t="s">
        <v>2004</v>
      </c>
      <c r="D510" s="6"/>
      <c r="E510" s="151" t="s">
        <v>1751</v>
      </c>
      <c r="F510" t="str">
        <f>IFERROR(VLOOKUP(VENTAS[[#This Row],[Código del producto Vendido]],INVENTARIO[],5,FALSE),"-")</f>
        <v>Maxi Vestido espalda corrida</v>
      </c>
      <c r="G510" s="4">
        <v>1</v>
      </c>
      <c r="H510" s="13">
        <v>30</v>
      </c>
      <c r="I510" s="13">
        <f>VENTAS[[#This Row],[Cantidad]]*VENTAS[[#This Row],[Precio Venta]]</f>
        <v>30</v>
      </c>
      <c r="J510" s="13">
        <f>IF(VENTAS[[#This Row],[Nombre del Gestor]]&gt;1,  VENTAS[[#This Row],[Total]]*10%, 0)</f>
        <v>0</v>
      </c>
      <c r="K510" s="13">
        <f>IFERROR(VLOOKUP(VENTAS[[#This Row],[Código del producto Vendido]],INVENTARIO[],20,FALSE),"-")*VENTAS[[#This Row],[Cantidad]]</f>
        <v>23.654411764705884</v>
      </c>
      <c r="L510" s="13">
        <f>VENTAS[[#This Row],[Total]]-VENTAS[[#This Row],[Comisión 10%]]-VENTAS[[#This Row],[Costo]]</f>
        <v>6.345588235294116</v>
      </c>
    </row>
    <row r="511" spans="1:12" ht="14" x14ac:dyDescent="0.15">
      <c r="A511" s="132">
        <v>45171</v>
      </c>
      <c r="C511" s="6" t="s">
        <v>2004</v>
      </c>
      <c r="D511" s="6"/>
      <c r="E511" s="6" t="s">
        <v>1831</v>
      </c>
      <c r="F511" s="4" t="str">
        <f>IFERROR(VLOOKUP(VENTAS[[#This Row],[Código del producto Vendido]],INVENTARIO[],5,FALSE),"-")</f>
        <v>Conjunto blanco top healter y falda cruzada</v>
      </c>
      <c r="G511" s="4">
        <v>1</v>
      </c>
      <c r="H511" s="13">
        <v>40</v>
      </c>
      <c r="I511" s="13">
        <f>VENTAS[[#This Row],[Cantidad]]*VENTAS[[#This Row],[Precio Venta]]</f>
        <v>40</v>
      </c>
      <c r="J511" s="13">
        <f>IF(VENTAS[[#This Row],[Nombre del Gestor]]&gt;1,  VENTAS[[#This Row],[Total]]*10%, 0)</f>
        <v>0</v>
      </c>
      <c r="K511" s="13">
        <f>IFERROR(VLOOKUP(VENTAS[[#This Row],[Código del producto Vendido]],INVENTARIO[],20,FALSE),"-")*VENTAS[[#This Row],[Cantidad]]</f>
        <v>27.82</v>
      </c>
      <c r="L511" s="13">
        <f>VENTAS[[#This Row],[Total]]-VENTAS[[#This Row],[Comisión 10%]]-VENTAS[[#This Row],[Costo]]</f>
        <v>12.18</v>
      </c>
    </row>
    <row r="512" spans="1:12" ht="14" x14ac:dyDescent="0.15">
      <c r="A512" s="141">
        <v>45171</v>
      </c>
      <c r="C512" s="6" t="s">
        <v>2004</v>
      </c>
      <c r="D512" s="6"/>
      <c r="E512" s="6" t="s">
        <v>1890</v>
      </c>
      <c r="F512" s="4" t="str">
        <f>IFERROR(VLOOKUP(VENTAS[[#This Row],[Código del producto Vendido]],INVENTARIO[],5,FALSE),"-")</f>
        <v>Maxi vestido playero naranja quemada</v>
      </c>
      <c r="G512" s="4">
        <v>1</v>
      </c>
      <c r="H512" s="13">
        <v>30</v>
      </c>
      <c r="I512" s="13">
        <f>VENTAS[[#This Row],[Cantidad]]*VENTAS[[#This Row],[Precio Venta]]</f>
        <v>30</v>
      </c>
      <c r="J512" s="13">
        <f>IF(VENTAS[[#This Row],[Nombre del Gestor]]&gt;1,  VENTAS[[#This Row],[Total]]*10%, 0)</f>
        <v>0</v>
      </c>
      <c r="K512" s="13">
        <f>IFERROR(VLOOKUP(VENTAS[[#This Row],[Código del producto Vendido]],INVENTARIO[],20,FALSE),"-")*VENTAS[[#This Row],[Cantidad]]</f>
        <v>23.95</v>
      </c>
      <c r="L512" s="13">
        <f>VENTAS[[#This Row],[Total]]-VENTAS[[#This Row],[Comisión 10%]]-VENTAS[[#This Row],[Costo]]</f>
        <v>6.0500000000000007</v>
      </c>
    </row>
    <row r="513" spans="1:12" ht="14" x14ac:dyDescent="0.15">
      <c r="A513" s="132">
        <v>45171</v>
      </c>
      <c r="C513" s="6" t="s">
        <v>2005</v>
      </c>
      <c r="D513" s="6"/>
      <c r="E513" s="6" t="s">
        <v>1517</v>
      </c>
      <c r="F513" s="4" t="str">
        <f>IFERROR(VLOOKUP(VENTAS[[#This Row],[Código del producto Vendido]],INVENTARIO[],5,FALSE),"-")</f>
        <v xml:space="preserve">Esponja de maquillaje </v>
      </c>
      <c r="G513" s="4">
        <v>1</v>
      </c>
      <c r="H513" s="13">
        <v>1</v>
      </c>
      <c r="I513" s="13">
        <f>VENTAS[[#This Row],[Cantidad]]*VENTAS[[#This Row],[Precio Venta]]</f>
        <v>1</v>
      </c>
      <c r="J513" s="13">
        <f>IF(VENTAS[[#This Row],[Nombre del Gestor]]&gt;1,  VENTAS[[#This Row],[Total]]*10%, 0)</f>
        <v>0</v>
      </c>
      <c r="K513" s="13">
        <f>IFERROR(VLOOKUP(VENTAS[[#This Row],[Código del producto Vendido]],INVENTARIO[],20,FALSE),"-")*VENTAS[[#This Row],[Cantidad]]</f>
        <v>0.43611111111111112</v>
      </c>
      <c r="L513" s="13">
        <f>VENTAS[[#This Row],[Total]]-VENTAS[[#This Row],[Comisión 10%]]-VENTAS[[#This Row],[Costo]]</f>
        <v>0.56388888888888888</v>
      </c>
    </row>
    <row r="514" spans="1:12" ht="14" x14ac:dyDescent="0.15">
      <c r="A514" s="141">
        <v>45171</v>
      </c>
      <c r="C514" s="6" t="s">
        <v>1963</v>
      </c>
      <c r="D514" s="6"/>
      <c r="E514" s="6" t="s">
        <v>1916</v>
      </c>
      <c r="F514" s="4" t="str">
        <f>IFERROR(VLOOKUP(VENTAS[[#This Row],[Código del producto Vendido]],INVENTARIO[],5,FALSE),"-")</f>
        <v>Sandalias rosadas Forever21</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19.490000000000002</v>
      </c>
      <c r="L514" s="13">
        <f>VENTAS[[#This Row],[Total]]-VENTAS[[#This Row],[Comisión 10%]]-VENTAS[[#This Row],[Costo]]</f>
        <v>-4.490000000000002</v>
      </c>
    </row>
    <row r="515" spans="1:12" ht="14" x14ac:dyDescent="0.15">
      <c r="A515" s="132">
        <v>45171</v>
      </c>
      <c r="C515" s="6" t="s">
        <v>2007</v>
      </c>
      <c r="D515" s="6"/>
      <c r="E515" s="6" t="s">
        <v>1917</v>
      </c>
      <c r="F515" s="4" t="str">
        <f>IFERROR(VLOOKUP(VENTAS[[#This Row],[Código del producto Vendido]],INVENTARIO[],5,FALSE),"-")</f>
        <v>Sandalias blancas</v>
      </c>
      <c r="G515" s="4">
        <v>1</v>
      </c>
      <c r="H515" s="13">
        <v>15</v>
      </c>
      <c r="I515" s="13">
        <f>VENTAS[[#This Row],[Cantidad]]*VENTAS[[#This Row],[Precio Venta]]</f>
        <v>15</v>
      </c>
      <c r="J515" s="13">
        <f>IF(VENTAS[[#This Row],[Nombre del Gestor]]&gt;1,  VENTAS[[#This Row],[Total]]*10%, 0)</f>
        <v>0</v>
      </c>
      <c r="K515" s="13">
        <f>IFERROR(VLOOKUP(VENTAS[[#This Row],[Código del producto Vendido]],INVENTARIO[],20,FALSE),"-")*VENTAS[[#This Row],[Cantidad]]</f>
        <v>12.49</v>
      </c>
      <c r="L515" s="13">
        <f>VENTAS[[#This Row],[Total]]-VENTAS[[#This Row],[Comisión 10%]]-VENTAS[[#This Row],[Costo]]</f>
        <v>2.5099999999999998</v>
      </c>
    </row>
    <row r="516" spans="1:12" ht="14" x14ac:dyDescent="0.15">
      <c r="A516" s="141">
        <v>45171</v>
      </c>
      <c r="C516" s="6" t="s">
        <v>1326</v>
      </c>
      <c r="D516" s="6"/>
      <c r="E516" s="6" t="s">
        <v>1918</v>
      </c>
      <c r="F516" s="4" t="str">
        <f>IFERROR(VLOOKUP(VENTAS[[#This Row],[Código del producto Vendido]],INVENTARIO[],5,FALSE),"-")</f>
        <v>Short rosa con cinturón</v>
      </c>
      <c r="G516" s="4">
        <v>1</v>
      </c>
      <c r="H516" s="13">
        <v>20</v>
      </c>
      <c r="I516" s="13">
        <f>VENTAS[[#This Row],[Cantidad]]*VENTAS[[#This Row],[Precio Venta]]</f>
        <v>20</v>
      </c>
      <c r="J516" s="13">
        <f>IF(VENTAS[[#This Row],[Nombre del Gestor]]&gt;1,  VENTAS[[#This Row],[Total]]*10%, 0)</f>
        <v>0</v>
      </c>
      <c r="K516" s="13">
        <f>IFERROR(VLOOKUP(VENTAS[[#This Row],[Código del producto Vendido]],INVENTARIO[],20,FALSE),"-")*VENTAS[[#This Row],[Cantidad]]</f>
        <v>11</v>
      </c>
      <c r="L516" s="13">
        <f>VENTAS[[#This Row],[Total]]-VENTAS[[#This Row],[Comisión 10%]]-VENTAS[[#This Row],[Costo]]</f>
        <v>9</v>
      </c>
    </row>
    <row r="517" spans="1:12" ht="14" x14ac:dyDescent="0.15">
      <c r="A517" s="132">
        <v>45173</v>
      </c>
      <c r="C517" s="6" t="s">
        <v>2009</v>
      </c>
      <c r="D517" s="6"/>
      <c r="E517" s="6" t="s">
        <v>1903</v>
      </c>
      <c r="F517" s="4" t="str">
        <f>IFERROR(VLOOKUP(VENTAS[[#This Row],[Código del producto Vendido]],INVENTARIO[],5,FALSE),"-")</f>
        <v>Pantalón beige de pierna ancha</v>
      </c>
      <c r="G517" s="4">
        <v>1</v>
      </c>
      <c r="H517" s="13">
        <v>30</v>
      </c>
      <c r="I517" s="13">
        <f>VENTAS[[#This Row],[Cantidad]]*VENTAS[[#This Row],[Precio Venta]]</f>
        <v>30</v>
      </c>
      <c r="J517" s="13">
        <f>IF(VENTAS[[#This Row],[Nombre del Gestor]]&gt;1,  VENTAS[[#This Row],[Total]]*10%, 0)</f>
        <v>0</v>
      </c>
      <c r="K517" s="13">
        <f>IFERROR(VLOOKUP(VENTAS[[#This Row],[Código del producto Vendido]],INVENTARIO[],20,FALSE),"-")*VENTAS[[#This Row],[Cantidad]]</f>
        <v>20.78</v>
      </c>
      <c r="L517" s="13">
        <f>VENTAS[[#This Row],[Total]]-VENTAS[[#This Row],[Comisión 10%]]-VENTAS[[#This Row],[Costo]]</f>
        <v>9.2199999999999989</v>
      </c>
    </row>
    <row r="518" spans="1:12" ht="14" x14ac:dyDescent="0.15">
      <c r="A518" s="132">
        <v>45173</v>
      </c>
      <c r="C518" s="6" t="s">
        <v>1977</v>
      </c>
      <c r="D518" s="6"/>
      <c r="E518" s="6" t="s">
        <v>1692</v>
      </c>
      <c r="F518" s="4" t="str">
        <f>IFERROR(VLOOKUP(VENTAS[[#This Row],[Código del producto Vendido]],INVENTARIO[],5,FALSE),"-")</f>
        <v>Top Cisne Rojo</v>
      </c>
      <c r="G518" s="4">
        <v>1</v>
      </c>
      <c r="H518" s="13">
        <v>12</v>
      </c>
      <c r="I518" s="13">
        <f>VENTAS[[#This Row],[Cantidad]]*VENTAS[[#This Row],[Precio Venta]]</f>
        <v>12</v>
      </c>
      <c r="J518" s="13">
        <f>IF(VENTAS[[#This Row],[Nombre del Gestor]]&gt;1,  VENTAS[[#This Row],[Total]]*10%, 0)</f>
        <v>0</v>
      </c>
      <c r="K518" s="13">
        <f>IFERROR(VLOOKUP(VENTAS[[#This Row],[Código del producto Vendido]],INVENTARIO[],20,FALSE),"-")*VENTAS[[#This Row],[Cantidad]]</f>
        <v>9.2799999999999994</v>
      </c>
      <c r="L518" s="13">
        <f>VENTAS[[#This Row],[Total]]-VENTAS[[#This Row],[Comisión 10%]]-VENTAS[[#This Row],[Costo]]</f>
        <v>2.7200000000000006</v>
      </c>
    </row>
    <row r="519" spans="1:12" ht="14" x14ac:dyDescent="0.15">
      <c r="A519" s="125">
        <v>45180</v>
      </c>
      <c r="C519" s="6" t="s">
        <v>1951</v>
      </c>
      <c r="D519" s="6"/>
      <c r="E519" s="6" t="s">
        <v>1391</v>
      </c>
      <c r="F519" s="4" t="str">
        <f>IFERROR(VLOOKUP(VENTAS[[#This Row],[Código del producto Vendido]],INVENTARIO[],5,FALSE),"-")</f>
        <v>Top de manga farol con abertura en espalda</v>
      </c>
      <c r="G519" s="4">
        <v>1</v>
      </c>
      <c r="H519" s="13">
        <v>14</v>
      </c>
      <c r="I519" s="13">
        <f>VENTAS[[#This Row],[Cantidad]]*VENTAS[[#This Row],[Precio Venta]]</f>
        <v>14</v>
      </c>
      <c r="J519" s="13">
        <f>IF(VENTAS[[#This Row],[Nombre del Gestor]]&gt;1,  VENTAS[[#This Row],[Total]]*10%, 0)</f>
        <v>0</v>
      </c>
      <c r="K519" s="13">
        <f>IFERROR(VLOOKUP(VENTAS[[#This Row],[Código del producto Vendido]],INVENTARIO[],20,FALSE),"-")*VENTAS[[#This Row],[Cantidad]]</f>
        <v>8.8977777777777778</v>
      </c>
      <c r="L519" s="13">
        <f>VENTAS[[#This Row],[Total]]-VENTAS[[#This Row],[Comisión 10%]]-VENTAS[[#This Row],[Costo]]</f>
        <v>5.1022222222222222</v>
      </c>
    </row>
    <row r="520" spans="1:12" ht="14" x14ac:dyDescent="0.15">
      <c r="A520" s="125">
        <v>45180</v>
      </c>
      <c r="C520" s="6" t="s">
        <v>46</v>
      </c>
      <c r="D520" s="6"/>
      <c r="E520" s="6" t="s">
        <v>1480</v>
      </c>
      <c r="F520" s="4" t="str">
        <f>IFERROR(VLOOKUP(VENTAS[[#This Row],[Código del producto Vendido]],INVENTARIO[],5,FALSE),"-")</f>
        <v xml:space="preserve">Mono Bohemiocon cinturón </v>
      </c>
      <c r="G520" s="4">
        <v>1</v>
      </c>
      <c r="H520" s="13">
        <v>14.7</v>
      </c>
      <c r="I520" s="13">
        <f>VENTAS[[#This Row],[Cantidad]]*VENTAS[[#This Row],[Precio Venta]]</f>
        <v>14.7</v>
      </c>
      <c r="J520" s="13">
        <f>IF(VENTAS[[#This Row],[Nombre del Gestor]]&gt;1,  VENTAS[[#This Row],[Total]]*10%, 0)</f>
        <v>0</v>
      </c>
      <c r="K520" s="13">
        <f>IFERROR(VLOOKUP(VENTAS[[#This Row],[Código del producto Vendido]],INVENTARIO[],20,FALSE),"-")*VENTAS[[#This Row],[Cantidad]]</f>
        <v>14.702222222222222</v>
      </c>
      <c r="L520" s="13">
        <f>VENTAS[[#This Row],[Total]]-VENTAS[[#This Row],[Comisión 10%]]-VENTAS[[#This Row],[Costo]]</f>
        <v>-2.2222222222225696E-3</v>
      </c>
    </row>
    <row r="521" spans="1:12" ht="14" x14ac:dyDescent="0.15">
      <c r="A521" s="125">
        <v>45180</v>
      </c>
      <c r="C521" s="6" t="s">
        <v>46</v>
      </c>
      <c r="D521" s="6"/>
      <c r="E521" s="23" t="s">
        <v>1758</v>
      </c>
      <c r="F521" s="4" t="str">
        <f>IFERROR(VLOOKUP(VENTAS[[#This Row],[Código del producto Vendido]],INVENTARIO[],5,FALSE),"-")</f>
        <v xml:space="preserve">Short de playa </v>
      </c>
      <c r="G521" s="4">
        <v>1</v>
      </c>
      <c r="H521" s="13">
        <v>16.27</v>
      </c>
      <c r="I521" s="13">
        <f>VENTAS[[#This Row],[Cantidad]]*VENTAS[[#This Row],[Precio Venta]]</f>
        <v>16.27</v>
      </c>
      <c r="J521" s="13">
        <f>IF(VENTAS[[#This Row],[Nombre del Gestor]]&gt;1,  VENTAS[[#This Row],[Total]]*10%, 0)</f>
        <v>0</v>
      </c>
      <c r="K521" s="13">
        <f>IFERROR(VLOOKUP(VENTAS[[#This Row],[Código del producto Vendido]],INVENTARIO[],20,FALSE),"-")*VENTAS[[#This Row],[Cantidad]]</f>
        <v>16.270588235294117</v>
      </c>
      <c r="L521" s="13">
        <f>VENTAS[[#This Row],[Total]]-VENTAS[[#This Row],[Comisión 10%]]-VENTAS[[#This Row],[Costo]]</f>
        <v>-5.8823529411711206E-4</v>
      </c>
    </row>
    <row r="522" spans="1:12" ht="14" x14ac:dyDescent="0.15">
      <c r="A522" s="125">
        <v>45174</v>
      </c>
      <c r="C522" s="6" t="s">
        <v>42</v>
      </c>
      <c r="D522" s="6"/>
      <c r="E522" s="152" t="s">
        <v>1754</v>
      </c>
      <c r="F522" s="4" t="str">
        <f>IFERROR(VLOOKUP(VENTAS[[#This Row],[Código del producto Vendido]],INVENTARIO[],5,FALSE),"-")</f>
        <v>Vestido ajustado Mora</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22.014705882352942</v>
      </c>
      <c r="L522" s="13">
        <f>VENTAS[[#This Row],[Total]]-VENTAS[[#This Row],[Comisión 10%]]-VENTAS[[#This Row],[Costo]]</f>
        <v>7.985294117647058</v>
      </c>
    </row>
    <row r="523" spans="1:12" ht="14" x14ac:dyDescent="0.15">
      <c r="A523" s="125">
        <v>45174</v>
      </c>
      <c r="C523" s="6" t="s">
        <v>42</v>
      </c>
      <c r="D523" s="6"/>
      <c r="E523" s="152" t="s">
        <v>1717</v>
      </c>
      <c r="F523" s="4" t="str">
        <f>IFERROR(VLOOKUP(VENTAS[[#This Row],[Código del producto Vendido]],INVENTARIO[],5,FALSE),"-")</f>
        <v>Pantaloneta Camel</v>
      </c>
      <c r="G523" s="4">
        <v>1</v>
      </c>
      <c r="H523" s="13">
        <v>30</v>
      </c>
      <c r="I523" s="13">
        <f>VENTAS[[#This Row],[Cantidad]]*VENTAS[[#This Row],[Precio Venta]]</f>
        <v>30</v>
      </c>
      <c r="J523" s="13">
        <f>IF(VENTAS[[#This Row],[Nombre del Gestor]]&gt;1,  VENTAS[[#This Row],[Total]]*10%, 0)</f>
        <v>0</v>
      </c>
      <c r="K523" s="13">
        <f>IFERROR(VLOOKUP(VENTAS[[#This Row],[Código del producto Vendido]],INVENTARIO[],20,FALSE),"-")*VENTAS[[#This Row],[Cantidad]]</f>
        <v>18.647727272727273</v>
      </c>
      <c r="L523" s="13">
        <f>VENTAS[[#This Row],[Total]]-VENTAS[[#This Row],[Comisión 10%]]-VENTAS[[#This Row],[Costo]]</f>
        <v>11.352272727272727</v>
      </c>
    </row>
    <row r="524" spans="1:12" ht="14" x14ac:dyDescent="0.15">
      <c r="A524" s="125">
        <v>45174</v>
      </c>
      <c r="B524" s="6" t="s">
        <v>2012</v>
      </c>
      <c r="C524" s="6" t="s">
        <v>42</v>
      </c>
      <c r="D524" s="6"/>
      <c r="E524" s="152" t="s">
        <v>1417</v>
      </c>
      <c r="F524" s="4" t="str">
        <f>IFERROR(VLOOKUP(VENTAS[[#This Row],[Código del producto Vendido]],INVENTARIO[],5,FALSE),"-")</f>
        <v>Vestido con abertura con botón floral de margarita</v>
      </c>
      <c r="G524" s="4">
        <v>1</v>
      </c>
      <c r="H524" s="13">
        <v>20</v>
      </c>
      <c r="I524" s="13">
        <f>VENTAS[[#This Row],[Cantidad]]*VENTAS[[#This Row],[Precio Venta]]</f>
        <v>20</v>
      </c>
      <c r="J524" s="13">
        <f>IF(VENTAS[[#This Row],[Nombre del Gestor]]&gt;1,  VENTAS[[#This Row],[Total]]*10%, 0)</f>
        <v>0</v>
      </c>
      <c r="K524" s="13">
        <f>IFERROR(VLOOKUP(VENTAS[[#This Row],[Código del producto Vendido]],INVENTARIO[],20,FALSE),"-")*VENTAS[[#This Row],[Cantidad]]</f>
        <v>17.2</v>
      </c>
      <c r="L524" s="13">
        <f>VENTAS[[#This Row],[Total]]-VENTAS[[#This Row],[Comisión 10%]]-VENTAS[[#This Row],[Costo]]</f>
        <v>2.8000000000000007</v>
      </c>
    </row>
    <row r="525" spans="1:12" ht="14" x14ac:dyDescent="0.15">
      <c r="A525" s="125">
        <v>45174</v>
      </c>
      <c r="C525" s="6" t="s">
        <v>42</v>
      </c>
      <c r="D525" s="6"/>
      <c r="E525" s="152" t="s">
        <v>1354</v>
      </c>
      <c r="F525" s="4" t="str">
        <f>IFERROR(VLOOKUP(VENTAS[[#This Row],[Código del producto Vendido]],INVENTARIO[],5,FALSE),"-")</f>
        <v>Vestido Camisero Elegante</v>
      </c>
      <c r="G525" s="4">
        <v>1</v>
      </c>
      <c r="H525" s="13">
        <v>30</v>
      </c>
      <c r="I525" s="13">
        <f>VENTAS[[#This Row],[Cantidad]]*VENTAS[[#This Row],[Precio Venta]]</f>
        <v>30</v>
      </c>
      <c r="J525" s="13">
        <f>IF(VENTAS[[#This Row],[Nombre del Gestor]]&gt;1,  VENTAS[[#This Row],[Total]]*10%, 0)</f>
        <v>0</v>
      </c>
      <c r="K525" s="13">
        <f>IFERROR(VLOOKUP(VENTAS[[#This Row],[Código del producto Vendido]],INVENTARIO[],20,FALSE),"-")*VENTAS[[#This Row],[Cantidad]]</f>
        <v>19.002222222222223</v>
      </c>
      <c r="L525" s="13">
        <f>VENTAS[[#This Row],[Total]]-VENTAS[[#This Row],[Comisión 10%]]-VENTAS[[#This Row],[Costo]]</f>
        <v>10.997777777777777</v>
      </c>
    </row>
    <row r="526" spans="1:12" ht="14" x14ac:dyDescent="0.15">
      <c r="A526" s="125">
        <v>45181</v>
      </c>
      <c r="C526" s="6" t="s">
        <v>2013</v>
      </c>
      <c r="D526" s="6"/>
      <c r="E526" s="152" t="s">
        <v>1890</v>
      </c>
      <c r="F526" s="4" t="str">
        <f>IFERROR(VLOOKUP(VENTAS[[#This Row],[Código del producto Vendido]],INVENTARIO[],5,FALSE),"-")</f>
        <v>Maxi vestido playero naranja quemada</v>
      </c>
      <c r="G526" s="4">
        <v>1</v>
      </c>
      <c r="H526" s="13">
        <v>35</v>
      </c>
      <c r="I526" s="13">
        <f>VENTAS[[#This Row],[Cantidad]]*VENTAS[[#This Row],[Precio Venta]]</f>
        <v>35</v>
      </c>
      <c r="J526" s="13">
        <f>IF(VENTAS[[#This Row],[Nombre del Gestor]]&gt;1,  VENTAS[[#This Row],[Total]]*10%, 0)</f>
        <v>0</v>
      </c>
      <c r="K526" s="13">
        <f>IFERROR(VLOOKUP(VENTAS[[#This Row],[Código del producto Vendido]],INVENTARIO[],20,FALSE),"-")*VENTAS[[#This Row],[Cantidad]]</f>
        <v>23.95</v>
      </c>
      <c r="L526" s="13">
        <f>VENTAS[[#This Row],[Total]]-VENTAS[[#This Row],[Comisión 10%]]-VENTAS[[#This Row],[Costo]]</f>
        <v>11.05</v>
      </c>
    </row>
    <row r="527" spans="1:12" ht="14" x14ac:dyDescent="0.15">
      <c r="A527" s="125">
        <v>45181</v>
      </c>
      <c r="C527" s="6" t="s">
        <v>2014</v>
      </c>
      <c r="D527" s="6"/>
      <c r="E527" s="152" t="s">
        <v>1881</v>
      </c>
      <c r="F527" s="4" t="str">
        <f>IFERROR(VLOOKUP(VENTAS[[#This Row],[Código del producto Vendido]],INVENTARIO[],5,FALSE),"-")</f>
        <v>Pantaloneta verde</v>
      </c>
      <c r="G527" s="4">
        <v>1</v>
      </c>
      <c r="H527" s="13">
        <v>25</v>
      </c>
      <c r="I527" s="13">
        <f>VENTAS[[#This Row],[Cantidad]]*VENTAS[[#This Row],[Precio Venta]]</f>
        <v>25</v>
      </c>
      <c r="J527" s="13">
        <f>IF(VENTAS[[#This Row],[Nombre del Gestor]]&gt;1,  VENTAS[[#This Row],[Total]]*10%, 0)</f>
        <v>0</v>
      </c>
      <c r="K527" s="13">
        <f>IFERROR(VLOOKUP(VENTAS[[#This Row],[Código del producto Vendido]],INVENTARIO[],20,FALSE),"-")*VENTAS[[#This Row],[Cantidad]]</f>
        <v>18.3</v>
      </c>
      <c r="L527" s="13">
        <f>VENTAS[[#This Row],[Total]]-VENTAS[[#This Row],[Comisión 10%]]-VENTAS[[#This Row],[Costo]]</f>
        <v>6.6999999999999993</v>
      </c>
    </row>
    <row r="528" spans="1:12" ht="14" x14ac:dyDescent="0.15">
      <c r="A528" s="125">
        <v>45181</v>
      </c>
      <c r="C528" s="6" t="s">
        <v>2014</v>
      </c>
      <c r="D528" s="6"/>
      <c r="E528" s="152" t="s">
        <v>1899</v>
      </c>
      <c r="F528" s="4" t="str">
        <f>IFERROR(VLOOKUP(VENTAS[[#This Row],[Código del producto Vendido]],INVENTARIO[],5,FALSE),"-")</f>
        <v>Top blanco cuello V con encaje</v>
      </c>
      <c r="G528" s="4">
        <v>1</v>
      </c>
      <c r="H528" s="13">
        <v>12</v>
      </c>
      <c r="I528" s="13">
        <f>VENTAS[[#This Row],[Cantidad]]*VENTAS[[#This Row],[Precio Venta]]</f>
        <v>12</v>
      </c>
      <c r="J528" s="13">
        <f>IF(VENTAS[[#This Row],[Nombre del Gestor]]&gt;1,  VENTAS[[#This Row],[Total]]*10%, 0)</f>
        <v>0</v>
      </c>
      <c r="K528" s="13">
        <f>IFERROR(VLOOKUP(VENTAS[[#This Row],[Código del producto Vendido]],INVENTARIO[],20,FALSE),"-")*VENTAS[[#This Row],[Cantidad]]</f>
        <v>7.97</v>
      </c>
      <c r="L528" s="13">
        <f>VENTAS[[#This Row],[Total]]-VENTAS[[#This Row],[Comisión 10%]]-VENTAS[[#This Row],[Costo]]</f>
        <v>4.03</v>
      </c>
    </row>
    <row r="529" spans="1:12" ht="14" x14ac:dyDescent="0.15">
      <c r="A529" s="125">
        <v>45182</v>
      </c>
      <c r="C529" s="6" t="s">
        <v>2015</v>
      </c>
      <c r="D529" s="6"/>
      <c r="E529" s="152"/>
      <c r="F529" s="4" t="str">
        <f>IFERROR(VLOOKUP(VENTAS[[#This Row],[Código del producto Vendido]],INVENTARIO[],5,FALSE),"-")</f>
        <v>-</v>
      </c>
      <c r="G529" s="4">
        <v>1</v>
      </c>
      <c r="H529" s="13">
        <v>12</v>
      </c>
      <c r="I529" s="13">
        <f>VENTAS[[#This Row],[Cantidad]]*VENTAS[[#This Row],[Precio Venta]]</f>
        <v>12</v>
      </c>
      <c r="J529" s="13">
        <f>IF(VENTAS[[#This Row],[Nombre del Gestor]]&gt;1,  VENTAS[[#This Row],[Total]]*10%, 0)</f>
        <v>0</v>
      </c>
      <c r="K529" s="13" t="e">
        <f>IFERROR(VLOOKUP(VENTAS[[#This Row],[Código del producto Vendido]],INVENTARIO[],20,FALSE),"-")*VENTAS[[#This Row],[Cantidad]]</f>
        <v>#VALUE!</v>
      </c>
      <c r="L529" s="13" t="e">
        <f>VENTAS[[#This Row],[Total]]-VENTAS[[#This Row],[Comisión 10%]]-VENTAS[[#This Row],[Costo]]</f>
        <v>#VALUE!</v>
      </c>
    </row>
    <row r="530" spans="1:12" ht="14" x14ac:dyDescent="0.15">
      <c r="A530" s="124" t="s">
        <v>2021</v>
      </c>
      <c r="C530" s="6"/>
      <c r="D530" s="6"/>
      <c r="E530" s="152" t="s">
        <v>1647</v>
      </c>
      <c r="F530" s="4" t="str">
        <f>IFERROR(VLOOKUP(VENTAS[[#This Row],[Código del producto Vendido]],INVENTARIO[],5,FALSE),"-")</f>
        <v>Top Cisne Blanco</v>
      </c>
      <c r="G530" s="4">
        <v>1</v>
      </c>
      <c r="H530" s="13">
        <v>14</v>
      </c>
      <c r="I530" s="13">
        <f>VENTAS[[#This Row],[Cantidad]]*VENTAS[[#This Row],[Precio Venta]]</f>
        <v>14</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6.0268181818181823</v>
      </c>
    </row>
    <row r="531" spans="1:12" ht="14" x14ac:dyDescent="0.15">
      <c r="A531" s="124" t="s">
        <v>2021</v>
      </c>
      <c r="C531" s="6"/>
      <c r="D531" s="6"/>
      <c r="E531" s="152" t="s">
        <v>1646</v>
      </c>
      <c r="F531" s="4" t="str">
        <f>IFERROR(VLOOKUP(VENTAS[[#This Row],[Código del producto Vendido]],INVENTARIO[],5,FALSE),"-")</f>
        <v>Top Cisne Blanco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7.9731818181818177</v>
      </c>
      <c r="L531" s="13">
        <f>VENTAS[[#This Row],[Total]]-VENTAS[[#This Row],[Comisión 10%]]-VENTAS[[#This Row],[Costo]]</f>
        <v>4.0268181818181823</v>
      </c>
    </row>
    <row r="532" spans="1:12" ht="14" x14ac:dyDescent="0.15">
      <c r="A532" s="124" t="s">
        <v>2021</v>
      </c>
      <c r="C532" s="6"/>
      <c r="D532" s="6"/>
      <c r="E532" s="152" t="s">
        <v>1700</v>
      </c>
      <c r="F532" s="4" t="str">
        <f>IFERROR(VLOOKUP(VENTAS[[#This Row],[Código del producto Vendido]],INVENTARIO[],5,FALSE),"-")</f>
        <v>Top Dreamer Negro</v>
      </c>
      <c r="G532" s="4">
        <v>1</v>
      </c>
      <c r="H532" s="13">
        <v>12</v>
      </c>
      <c r="I532" s="13">
        <f>VENTAS[[#This Row],[Cantidad]]*VENTAS[[#This Row],[Precio Venta]]</f>
        <v>12</v>
      </c>
      <c r="J532" s="13">
        <f>IF(VENTAS[[#This Row],[Nombre del Gestor]]&gt;1,  VENTAS[[#This Row],[Total]]*10%, 0)</f>
        <v>0</v>
      </c>
      <c r="K532" s="13">
        <f>IFERROR(VLOOKUP(VENTAS[[#This Row],[Código del producto Vendido]],INVENTARIO[],20,FALSE),"-")*VENTAS[[#This Row],[Cantidad]]</f>
        <v>7.1568181818181813</v>
      </c>
      <c r="L532" s="13">
        <f>VENTAS[[#This Row],[Total]]-VENTAS[[#This Row],[Comisión 10%]]-VENTAS[[#This Row],[Costo]]</f>
        <v>4.8431818181818187</v>
      </c>
    </row>
    <row r="533" spans="1:12" ht="14" x14ac:dyDescent="0.15">
      <c r="A533" s="124" t="s">
        <v>2021</v>
      </c>
      <c r="E533" s="6" t="s">
        <v>1533</v>
      </c>
      <c r="F533" s="4" t="str">
        <f>IFERROR(VLOOKUP(VENTAS[[#This Row],[Código del producto Vendido]],INVENTARIO[],5,FALSE),"-")</f>
        <v>Top de cuello cuadrado con puntada</v>
      </c>
      <c r="G533" s="4">
        <v>1</v>
      </c>
      <c r="H533" s="13">
        <v>10</v>
      </c>
      <c r="I533" s="13">
        <f>VENTAS[[#This Row],[Cantidad]]*VENTAS[[#This Row],[Precio Venta]]</f>
        <v>10</v>
      </c>
      <c r="J533" s="13">
        <f>IF(VENTAS[[#This Row],[Nombre del Gestor]]&gt;1,  VENTAS[[#This Row],[Total]]*10%, 0)</f>
        <v>0</v>
      </c>
      <c r="K533" s="13">
        <f>IFERROR(VLOOKUP(VENTAS[[#This Row],[Código del producto Vendido]],INVENTARIO[],20,FALSE),"-")*VENTAS[[#This Row],[Cantidad]]</f>
        <v>5.5683333333333334</v>
      </c>
      <c r="L533" s="13">
        <f>VENTAS[[#This Row],[Total]]-VENTAS[[#This Row],[Comisión 10%]]-VENTAS[[#This Row],[Costo]]</f>
        <v>4.4316666666666666</v>
      </c>
    </row>
    <row r="534" spans="1:12" ht="14" x14ac:dyDescent="0.15">
      <c r="A534" s="124" t="s">
        <v>2021</v>
      </c>
      <c r="E534" s="6" t="s">
        <v>1534</v>
      </c>
      <c r="F534" s="4" t="str">
        <f>IFERROR(VLOOKUP(VENTAS[[#This Row],[Código del producto Vendido]],INVENTARIO[],5,FALSE),"-")</f>
        <v>Top de cuello cuadrado con puntada</v>
      </c>
      <c r="G534" s="4">
        <v>2</v>
      </c>
      <c r="H534" s="13">
        <v>10</v>
      </c>
      <c r="I534" s="13">
        <f>VENTAS[[#This Row],[Cantidad]]*VENTAS[[#This Row],[Precio Venta]]</f>
        <v>20</v>
      </c>
      <c r="J534" s="13">
        <f>IF(VENTAS[[#This Row],[Nombre del Gestor]]&gt;1,  VENTAS[[#This Row],[Total]]*10%, 0)</f>
        <v>0</v>
      </c>
      <c r="K534" s="13">
        <f>IFERROR(VLOOKUP(VENTAS[[#This Row],[Código del producto Vendido]],INVENTARIO[],20,FALSE),"-")*VENTAS[[#This Row],[Cantidad]]</f>
        <v>11.136666666666667</v>
      </c>
      <c r="L534" s="13">
        <f>VENTAS[[#This Row],[Total]]-VENTAS[[#This Row],[Comisión 10%]]-VENTAS[[#This Row],[Costo]]</f>
        <v>8.8633333333333333</v>
      </c>
    </row>
    <row r="535" spans="1:12" ht="14" x14ac:dyDescent="0.15">
      <c r="A535" s="124" t="s">
        <v>2021</v>
      </c>
      <c r="E535" s="6" t="s">
        <v>1705</v>
      </c>
      <c r="F535" s="4" t="str">
        <f>IFERROR(VLOOKUP(VENTAS[[#This Row],[Código del producto Vendido]],INVENTARIO[],5,FALSE),"-")</f>
        <v>Top Dreamer Blanco</v>
      </c>
      <c r="G535" s="4">
        <v>1</v>
      </c>
      <c r="H535" s="13">
        <v>12</v>
      </c>
      <c r="I535" s="13">
        <f>VENTAS[[#This Row],[Cantidad]]*VENTAS[[#This Row],[Precio Venta]]</f>
        <v>12</v>
      </c>
      <c r="J535" s="13">
        <f>IF(VENTAS[[#This Row],[Nombre del Gestor]]&gt;1,  VENTAS[[#This Row],[Total]]*10%, 0)</f>
        <v>0</v>
      </c>
      <c r="K535" s="13">
        <f>IFERROR(VLOOKUP(VENTAS[[#This Row],[Código del producto Vendido]],INVENTARIO[],20,FALSE),"-")*VENTAS[[#This Row],[Cantidad]]</f>
        <v>6.7590909090909079</v>
      </c>
      <c r="L535" s="13">
        <f>VENTAS[[#This Row],[Total]]-VENTAS[[#This Row],[Comisión 10%]]-VENTAS[[#This Row],[Costo]]</f>
        <v>5.2409090909090921</v>
      </c>
    </row>
    <row r="536" spans="1:12" ht="14" x14ac:dyDescent="0.15">
      <c r="A536" s="124" t="s">
        <v>2021</v>
      </c>
      <c r="E536" s="6" t="s">
        <v>1740</v>
      </c>
      <c r="F536" s="4" t="str">
        <f>IFERROR(VLOOKUP(VENTAS[[#This Row],[Código del producto Vendido]],INVENTARIO[],5,FALSE),"-")</f>
        <v>Jumpsuit culotte</v>
      </c>
      <c r="G536" s="4">
        <v>1</v>
      </c>
      <c r="H536" s="13">
        <v>22</v>
      </c>
      <c r="I536" s="13">
        <f>VENTAS[[#This Row],[Cantidad]]*VENTAS[[#This Row],[Precio Venta]]</f>
        <v>22</v>
      </c>
      <c r="J536" s="13">
        <f>IF(VENTAS[[#This Row],[Nombre del Gestor]]&gt;1,  VENTAS[[#This Row],[Total]]*10%, 0)</f>
        <v>0</v>
      </c>
      <c r="K536" s="13">
        <f>IFERROR(VLOOKUP(VENTAS[[#This Row],[Código del producto Vendido]],INVENTARIO[],20,FALSE),"-")*VENTAS[[#This Row],[Cantidad]]</f>
        <v>18.42794117647059</v>
      </c>
      <c r="L536" s="13">
        <f>VENTAS[[#This Row],[Total]]-VENTAS[[#This Row],[Comisión 10%]]-VENTAS[[#This Row],[Costo]]</f>
        <v>3.5720588235294102</v>
      </c>
    </row>
    <row r="537" spans="1:12" ht="14" x14ac:dyDescent="0.15">
      <c r="A537" s="124" t="s">
        <v>2021</v>
      </c>
      <c r="E537" s="6" t="s">
        <v>1746</v>
      </c>
      <c r="F537" s="4" t="str">
        <f>IFERROR(VLOOKUP(VENTAS[[#This Row],[Código del producto Vendido]],INVENTARIO[],5,FALSE),"-")</f>
        <v>Set de lencería de encaje</v>
      </c>
      <c r="G537" s="4">
        <v>1</v>
      </c>
      <c r="H537" s="13">
        <v>12</v>
      </c>
      <c r="I537" s="13">
        <f>VENTAS[[#This Row],[Cantidad]]*VENTAS[[#This Row],[Precio Venta]]</f>
        <v>12</v>
      </c>
      <c r="J537" s="13">
        <f>IF(VENTAS[[#This Row],[Nombre del Gestor]]&gt;1,  VENTAS[[#This Row],[Total]]*10%, 0)</f>
        <v>0</v>
      </c>
      <c r="K537" s="13">
        <f>IFERROR(VLOOKUP(VENTAS[[#This Row],[Código del producto Vendido]],INVENTARIO[],20,FALSE),"-")*VENTAS[[#This Row],[Cantidad]]</f>
        <v>7.1088235294117643</v>
      </c>
      <c r="L537" s="13">
        <f>VENTAS[[#This Row],[Total]]-VENTAS[[#This Row],[Comisión 10%]]-VENTAS[[#This Row],[Costo]]</f>
        <v>4.8911764705882357</v>
      </c>
    </row>
    <row r="538" spans="1:12" ht="14" x14ac:dyDescent="0.15">
      <c r="A538" s="124" t="s">
        <v>2021</v>
      </c>
      <c r="E538" s="6" t="s">
        <v>1748</v>
      </c>
      <c r="F538" s="4" t="str">
        <f>IFERROR(VLOOKUP(VENTAS[[#This Row],[Código del producto Vendido]],INVENTARIO[],5,FALSE),"-")</f>
        <v>Sandalias de tacón con tiras de moda</v>
      </c>
      <c r="G538" s="4">
        <v>1</v>
      </c>
      <c r="H538" s="13">
        <v>40</v>
      </c>
      <c r="I538" s="13">
        <f>VENTAS[[#This Row],[Cantidad]]*VENTAS[[#This Row],[Precio Venta]]</f>
        <v>40</v>
      </c>
      <c r="J538" s="13">
        <f>IF(VENTAS[[#This Row],[Nombre del Gestor]]&gt;1,  VENTAS[[#This Row],[Total]]*10%, 0)</f>
        <v>0</v>
      </c>
      <c r="K538" s="13">
        <f>IFERROR(VLOOKUP(VENTAS[[#This Row],[Código del producto Vendido]],INVENTARIO[],20,FALSE),"-")*VENTAS[[#This Row],[Cantidad]]</f>
        <v>27.152941176470588</v>
      </c>
      <c r="L538" s="13">
        <f>VENTAS[[#This Row],[Total]]-VENTAS[[#This Row],[Comisión 10%]]-VENTAS[[#This Row],[Costo]]</f>
        <v>12.847058823529412</v>
      </c>
    </row>
    <row r="539" spans="1:12" ht="14" x14ac:dyDescent="0.15">
      <c r="A539" s="124" t="s">
        <v>2021</v>
      </c>
      <c r="E539" s="6" t="s">
        <v>1897</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2021</v>
      </c>
      <c r="E540" s="6" t="s">
        <v>1898</v>
      </c>
      <c r="F540" s="4" t="str">
        <f>IFERROR(VLOOKUP(VENTAS[[#This Row],[Código del producto Vendido]],INVENTARIO[],5,FALSE),"-")</f>
        <v>Top blanco cuello V con encaje</v>
      </c>
      <c r="G540" s="4">
        <v>1</v>
      </c>
      <c r="H540" s="13">
        <v>12</v>
      </c>
      <c r="I540" s="13">
        <f>VENTAS[[#This Row],[Cantidad]]*VENTAS[[#This Row],[Precio Venta]]</f>
        <v>12</v>
      </c>
      <c r="J540" s="13">
        <f>IF(VENTAS[[#This Row],[Nombre del Gestor]]&gt;1,  VENTAS[[#This Row],[Total]]*10%, 0)</f>
        <v>0</v>
      </c>
      <c r="K540" s="13">
        <f>IFERROR(VLOOKUP(VENTAS[[#This Row],[Código del producto Vendido]],INVENTARIO[],20,FALSE),"-")*VENTAS[[#This Row],[Cantidad]]</f>
        <v>7.97</v>
      </c>
      <c r="L540" s="13">
        <f>VENTAS[[#This Row],[Total]]-VENTAS[[#This Row],[Comisión 10%]]-VENTAS[[#This Row],[Costo]]</f>
        <v>4.03</v>
      </c>
    </row>
    <row r="541" spans="1:12" ht="14" x14ac:dyDescent="0.15">
      <c r="A541" s="124" t="s">
        <v>2021</v>
      </c>
      <c r="E541" s="6" t="s">
        <v>1901</v>
      </c>
      <c r="F541" s="4" t="str">
        <f>IFERROR(VLOOKUP(VENTAS[[#This Row],[Código del producto Vendido]],INVENTARIO[],5,FALSE),"-")</f>
        <v>Top negro  cuello V con encaje</v>
      </c>
      <c r="G541" s="4">
        <v>2</v>
      </c>
      <c r="H541" s="13">
        <v>12</v>
      </c>
      <c r="I541" s="13">
        <f>VENTAS[[#This Row],[Cantidad]]*VENTAS[[#This Row],[Precio Venta]]</f>
        <v>24</v>
      </c>
      <c r="J541" s="13">
        <f>IF(VENTAS[[#This Row],[Nombre del Gestor]]&gt;1,  VENTAS[[#This Row],[Total]]*10%, 0)</f>
        <v>0</v>
      </c>
      <c r="K541" s="13">
        <f>IFERROR(VLOOKUP(VENTAS[[#This Row],[Código del producto Vendido]],INVENTARIO[],20,FALSE),"-")*VENTAS[[#This Row],[Cantidad]]</f>
        <v>16.18</v>
      </c>
      <c r="L541" s="13">
        <f>VENTAS[[#This Row],[Total]]-VENTAS[[#This Row],[Comisión 10%]]-VENTAS[[#This Row],[Costo]]</f>
        <v>7.82</v>
      </c>
    </row>
    <row r="542" spans="1:12" ht="14" x14ac:dyDescent="0.15">
      <c r="A542" s="124" t="s">
        <v>2021</v>
      </c>
      <c r="E542" s="6" t="s">
        <v>1725</v>
      </c>
      <c r="F542" s="4" t="str">
        <f>IFERROR(VLOOKUP(VENTAS[[#This Row],[Código del producto Vendido]],INVENTARIO[],5,FALSE),"-")</f>
        <v>Top corto Blanco</v>
      </c>
      <c r="G542" s="4">
        <v>1</v>
      </c>
      <c r="H542" s="13">
        <v>8</v>
      </c>
      <c r="I542" s="13">
        <f>VENTAS[[#This Row],[Cantidad]]*VENTAS[[#This Row],[Precio Venta]]</f>
        <v>8</v>
      </c>
      <c r="J542" s="13">
        <f>IF(VENTAS[[#This Row],[Nombre del Gestor]]&gt;1,  VENTAS[[#This Row],[Total]]*10%, 0)</f>
        <v>0</v>
      </c>
      <c r="K542" s="13">
        <f>IFERROR(VLOOKUP(VENTAS[[#This Row],[Código del producto Vendido]],INVENTARIO[],20,FALSE),"-")*VENTAS[[#This Row],[Cantidad]]</f>
        <v>4.4044117647058822</v>
      </c>
      <c r="L542" s="13">
        <f>VENTAS[[#This Row],[Total]]-VENTAS[[#This Row],[Comisión 10%]]-VENTAS[[#This Row],[Costo]]</f>
        <v>3.5955882352941178</v>
      </c>
    </row>
    <row r="543" spans="1:12" ht="14" x14ac:dyDescent="0.15">
      <c r="A543" s="124" t="s">
        <v>2021</v>
      </c>
      <c r="E543" s="6" t="s">
        <v>1600</v>
      </c>
      <c r="F543" s="4" t="str">
        <f>IFERROR(VLOOKUP(VENTAS[[#This Row],[Código del producto Vendido]],INVENTARIO[],5,FALSE),"-")</f>
        <v>Top Manga Corta Negro</v>
      </c>
      <c r="G543" s="4">
        <v>1</v>
      </c>
      <c r="H543" s="13">
        <v>9</v>
      </c>
      <c r="I543" s="13">
        <f>VENTAS[[#This Row],[Cantidad]]*VENTAS[[#This Row],[Precio Venta]]</f>
        <v>9</v>
      </c>
      <c r="J543" s="13">
        <f>IF(VENTAS[[#This Row],[Nombre del Gestor]]&gt;1,  VENTAS[[#This Row],[Total]]*10%, 0)</f>
        <v>0</v>
      </c>
      <c r="K543" s="13">
        <f>IFERROR(VLOOKUP(VENTAS[[#This Row],[Código del producto Vendido]],INVENTARIO[],20,FALSE),"-")*VENTAS[[#This Row],[Cantidad]]</f>
        <v>6.0555555555555554</v>
      </c>
      <c r="L543" s="13">
        <f>VENTAS[[#This Row],[Total]]-VENTAS[[#This Row],[Comisión 10%]]-VENTAS[[#This Row],[Costo]]</f>
        <v>2.9444444444444446</v>
      </c>
    </row>
    <row r="544" spans="1:12" ht="14" x14ac:dyDescent="0.15">
      <c r="A544" s="124" t="s">
        <v>2021</v>
      </c>
      <c r="E544" s="6" t="s">
        <v>1569</v>
      </c>
      <c r="F544" s="4" t="str">
        <f>IFERROR(VLOOKUP(VENTAS[[#This Row],[Código del producto Vendido]],INVENTARIO[],5,FALSE),"-")</f>
        <v>Vestido corto de punto</v>
      </c>
      <c r="G544" s="4">
        <v>1</v>
      </c>
      <c r="H544" s="13">
        <v>19</v>
      </c>
      <c r="I544" s="13">
        <f>VENTAS[[#This Row],[Cantidad]]*VENTAS[[#This Row],[Precio Venta]]</f>
        <v>19</v>
      </c>
      <c r="J544" s="13">
        <f>IF(VENTAS[[#This Row],[Nombre del Gestor]]&gt;1,  VENTAS[[#This Row],[Total]]*10%, 0)</f>
        <v>0</v>
      </c>
      <c r="K544" s="13">
        <f>IFERROR(VLOOKUP(VENTAS[[#This Row],[Código del producto Vendido]],INVENTARIO[],20,FALSE),"-")*VENTAS[[#This Row],[Cantidad]]</f>
        <v>17.07</v>
      </c>
      <c r="L544" s="13">
        <f>VENTAS[[#This Row],[Total]]-VENTAS[[#This Row],[Comisión 10%]]-VENTAS[[#This Row],[Costo]]</f>
        <v>1.9299999999999997</v>
      </c>
    </row>
    <row r="545" spans="1:12" ht="14" x14ac:dyDescent="0.15">
      <c r="A545" s="124" t="s">
        <v>2021</v>
      </c>
      <c r="E545" s="6" t="s">
        <v>1625</v>
      </c>
      <c r="F545" s="4" t="str">
        <f>IFERROR(VLOOKUP(VENTAS[[#This Row],[Código del producto Vendido]],INVENTARIO[],5,FALSE),"-")</f>
        <v>Top de malla sexy</v>
      </c>
      <c r="G545" s="4">
        <v>1</v>
      </c>
      <c r="H545" s="13">
        <v>10</v>
      </c>
      <c r="I545" s="13">
        <f>VENTAS[[#This Row],[Cantidad]]*VENTAS[[#This Row],[Precio Venta]]</f>
        <v>10</v>
      </c>
      <c r="J545" s="13">
        <f>IF(VENTAS[[#This Row],[Nombre del Gestor]]&gt;1,  VENTAS[[#This Row],[Total]]*10%, 0)</f>
        <v>0</v>
      </c>
      <c r="K545" s="13">
        <f>IFERROR(VLOOKUP(VENTAS[[#This Row],[Código del producto Vendido]],INVENTARIO[],20,FALSE),"-")*VENTAS[[#This Row],[Cantidad]]</f>
        <v>3.4555555555555553</v>
      </c>
      <c r="L545" s="13">
        <f>VENTAS[[#This Row],[Total]]-VENTAS[[#This Row],[Comisión 10%]]-VENTAS[[#This Row],[Costo]]</f>
        <v>6.5444444444444443</v>
      </c>
    </row>
    <row r="546" spans="1:12" ht="14" x14ac:dyDescent="0.15">
      <c r="A546" s="124" t="s">
        <v>2021</v>
      </c>
      <c r="E546" s="6" t="s">
        <v>1388</v>
      </c>
      <c r="F546" s="4" t="str">
        <f>IFERROR(VLOOKUP(VENTAS[[#This Row],[Código del producto Vendido]],INVENTARIO[],5,FALSE),"-")</f>
        <v xml:space="preserve">Vestido cruzado con abertura con nudo delantero </v>
      </c>
      <c r="G546" s="4">
        <v>1</v>
      </c>
      <c r="H546" s="13">
        <v>25</v>
      </c>
      <c r="I546" s="13">
        <f>VENTAS[[#This Row],[Cantidad]]*VENTAS[[#This Row],[Precio Venta]]</f>
        <v>25</v>
      </c>
      <c r="J546" s="13">
        <f>IF(VENTAS[[#This Row],[Nombre del Gestor]]&gt;1,  VENTAS[[#This Row],[Total]]*10%, 0)</f>
        <v>0</v>
      </c>
      <c r="K546" s="13">
        <f>IFERROR(VLOOKUP(VENTAS[[#This Row],[Código del producto Vendido]],INVENTARIO[],20,FALSE),"-")*VENTAS[[#This Row],[Cantidad]]</f>
        <v>16.768888888888888</v>
      </c>
      <c r="L546" s="13">
        <f>VENTAS[[#This Row],[Total]]-VENTAS[[#This Row],[Comisión 10%]]-VENTAS[[#This Row],[Costo]]</f>
        <v>8.2311111111111117</v>
      </c>
    </row>
    <row r="547" spans="1:12" ht="14" x14ac:dyDescent="0.15">
      <c r="A547" s="124" t="s">
        <v>2021</v>
      </c>
      <c r="E547" s="6" t="s">
        <v>1412</v>
      </c>
      <c r="F547" s="4" t="str">
        <f>IFERROR(VLOOKUP(VENTAS[[#This Row],[Código del producto Vendido]],INVENTARIO[],5,FALSE),"-")</f>
        <v>Vestido tank tejido de canalé con cinturón</v>
      </c>
      <c r="G547" s="4">
        <v>1</v>
      </c>
      <c r="H547" s="13">
        <v>28</v>
      </c>
      <c r="I547" s="13">
        <f>VENTAS[[#This Row],[Cantidad]]*VENTAS[[#This Row],[Precio Venta]]</f>
        <v>28</v>
      </c>
      <c r="J547" s="13">
        <f>IF(VENTAS[[#This Row],[Nombre del Gestor]]&gt;1,  VENTAS[[#This Row],[Total]]*10%, 0)</f>
        <v>0</v>
      </c>
      <c r="K547" s="13">
        <f>IFERROR(VLOOKUP(VENTAS[[#This Row],[Código del producto Vendido]],INVENTARIO[],20,FALSE),"-")*VENTAS[[#This Row],[Cantidad]]</f>
        <v>18.39777777777778</v>
      </c>
      <c r="L547" s="13">
        <f>VENTAS[[#This Row],[Total]]-VENTAS[[#This Row],[Comisión 10%]]-VENTAS[[#This Row],[Costo]]</f>
        <v>9.6022222222222204</v>
      </c>
    </row>
    <row r="548" spans="1:12" ht="14" x14ac:dyDescent="0.15">
      <c r="A548" s="124" t="s">
        <v>2021</v>
      </c>
      <c r="E548" s="6" t="s">
        <v>1427</v>
      </c>
      <c r="F548" s="4" t="str">
        <f>IFERROR(VLOOKUP(VENTAS[[#This Row],[Código del producto Vendido]],INVENTARIO[],5,FALSE),"-")</f>
        <v>Vestido Malla en contraste Lunares Elegante</v>
      </c>
      <c r="G548" s="4">
        <v>1</v>
      </c>
      <c r="H548" s="13">
        <v>25</v>
      </c>
      <c r="I548" s="13">
        <f>VENTAS[[#This Row],[Cantidad]]*VENTAS[[#This Row],[Precio Venta]]</f>
        <v>25</v>
      </c>
      <c r="J548" s="13">
        <f>IF(VENTAS[[#This Row],[Nombre del Gestor]]&gt;1,  VENTAS[[#This Row],[Total]]*10%, 0)</f>
        <v>0</v>
      </c>
      <c r="K548" s="13">
        <f>IFERROR(VLOOKUP(VENTAS[[#This Row],[Código del producto Vendido]],INVENTARIO[],20,FALSE),"-")*VENTAS[[#This Row],[Cantidad]]</f>
        <v>13.071111111111112</v>
      </c>
      <c r="L548" s="13">
        <f>VENTAS[[#This Row],[Total]]-VENTAS[[#This Row],[Comisión 10%]]-VENTAS[[#This Row],[Costo]]</f>
        <v>11.928888888888888</v>
      </c>
    </row>
    <row r="549" spans="1:12" ht="14" x14ac:dyDescent="0.15">
      <c r="A549" s="124" t="s">
        <v>2021</v>
      </c>
      <c r="E549" s="6" t="s">
        <v>1434</v>
      </c>
      <c r="F549" s="4" t="str">
        <f>IFERROR(VLOOKUP(VENTAS[[#This Row],[Código del producto Vendido]],INVENTARIO[],5,FALSE),"-")</f>
        <v>Vestido lápiz de manga con malla fina</v>
      </c>
      <c r="G549" s="4">
        <v>1</v>
      </c>
      <c r="H549" s="13">
        <v>20</v>
      </c>
      <c r="I549" s="13">
        <f>VENTAS[[#This Row],[Cantidad]]*VENTAS[[#This Row],[Precio Venta]]</f>
        <v>20</v>
      </c>
      <c r="J549" s="13">
        <f>IF(VENTAS[[#This Row],[Nombre del Gestor]]&gt;1,  VENTAS[[#This Row],[Total]]*10%, 0)</f>
        <v>0</v>
      </c>
      <c r="K549" s="13">
        <f>IFERROR(VLOOKUP(VENTAS[[#This Row],[Código del producto Vendido]],INVENTARIO[],20,FALSE),"-")*VENTAS[[#This Row],[Cantidad]]</f>
        <v>13.511111111111111</v>
      </c>
      <c r="L549" s="13">
        <f>VENTAS[[#This Row],[Total]]-VENTAS[[#This Row],[Comisión 10%]]-VENTAS[[#This Row],[Costo]]</f>
        <v>6.4888888888888889</v>
      </c>
    </row>
    <row r="550" spans="1:12" ht="14" x14ac:dyDescent="0.15">
      <c r="A550" s="124" t="s">
        <v>2021</v>
      </c>
      <c r="E550" s="6" t="s">
        <v>1444</v>
      </c>
      <c r="F550" s="4" t="str">
        <f>IFERROR(VLOOKUP(VENTAS[[#This Row],[Código del producto Vendido]],INVENTARIO[],5,FALSE),"-")</f>
        <v>Vestido ajustado de titrantes finos</v>
      </c>
      <c r="G550" s="4">
        <v>1</v>
      </c>
      <c r="H550" s="13">
        <v>25</v>
      </c>
      <c r="I550" s="13">
        <f>VENTAS[[#This Row],[Cantidad]]*VENTAS[[#This Row],[Precio Venta]]</f>
        <v>25</v>
      </c>
      <c r="J550" s="13">
        <f>IF(VENTAS[[#This Row],[Nombre del Gestor]]&gt;1,  VENTAS[[#This Row],[Total]]*10%, 0)</f>
        <v>0</v>
      </c>
      <c r="K550" s="13">
        <f>IFERROR(VLOOKUP(VENTAS[[#This Row],[Código del producto Vendido]],INVENTARIO[],20,FALSE),"-")*VENTAS[[#This Row],[Cantidad]]</f>
        <v>13.111111111111111</v>
      </c>
      <c r="L550" s="13">
        <f>VENTAS[[#This Row],[Total]]-VENTAS[[#This Row],[Comisión 10%]]-VENTAS[[#This Row],[Costo]]</f>
        <v>11.888888888888889</v>
      </c>
    </row>
    <row r="551" spans="1:12" ht="14" x14ac:dyDescent="0.15">
      <c r="A551" s="124" t="s">
        <v>2021</v>
      </c>
      <c r="E551" s="6" t="s">
        <v>1453</v>
      </c>
      <c r="F551" s="4" t="str">
        <f>IFERROR(VLOOKUP(VENTAS[[#This Row],[Código del producto Vendido]],INVENTARIO[],5,FALSE),"-")</f>
        <v>Vestido floral con cinturón</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9.5616666666666656</v>
      </c>
      <c r="L551" s="13">
        <f>VENTAS[[#This Row],[Total]]-VENTAS[[#This Row],[Comisión 10%]]-VENTAS[[#This Row],[Costo]]</f>
        <v>5.4383333333333344</v>
      </c>
    </row>
    <row r="552" spans="1:12" ht="14" x14ac:dyDescent="0.15">
      <c r="A552" s="124" t="s">
        <v>2021</v>
      </c>
      <c r="E552" s="6" t="s">
        <v>1459</v>
      </c>
      <c r="F552" s="4" t="str">
        <f>IFERROR(VLOOKUP(VENTAS[[#This Row],[Código del producto Vendido]],INVENTARIO[],5,FALSE),"-")</f>
        <v>Vestido bajo cruzado de tie dye</v>
      </c>
      <c r="G552" s="4">
        <v>1</v>
      </c>
      <c r="H552" s="13">
        <v>15</v>
      </c>
      <c r="I552" s="13">
        <f>VENTAS[[#This Row],[Cantidad]]*VENTAS[[#This Row],[Precio Venta]]</f>
        <v>15</v>
      </c>
      <c r="J552" s="13">
        <f>IF(VENTAS[[#This Row],[Nombre del Gestor]]&gt;1,  VENTAS[[#This Row],[Total]]*10%, 0)</f>
        <v>0</v>
      </c>
      <c r="K552" s="13">
        <f>IFERROR(VLOOKUP(VENTAS[[#This Row],[Código del producto Vendido]],INVENTARIO[],20,FALSE),"-")*VENTAS[[#This Row],[Cantidad]]</f>
        <v>10.870555555555555</v>
      </c>
      <c r="L552" s="13">
        <f>VENTAS[[#This Row],[Total]]-VENTAS[[#This Row],[Comisión 10%]]-VENTAS[[#This Row],[Costo]]</f>
        <v>4.1294444444444451</v>
      </c>
    </row>
    <row r="553" spans="1:12" ht="14" x14ac:dyDescent="0.15">
      <c r="A553" s="124" t="s">
        <v>2021</v>
      </c>
      <c r="E553" s="6" t="s">
        <v>1549</v>
      </c>
      <c r="F553" s="4" t="str">
        <f>IFERROR(VLOOKUP(VENTAS[[#This Row],[Código del producto Vendido]],INVENTARIO[],5,FALSE),"-")</f>
        <v>Vestido floral escote corazón</v>
      </c>
      <c r="G553" s="4">
        <v>1</v>
      </c>
      <c r="H553" s="13">
        <v>16</v>
      </c>
      <c r="I553" s="13">
        <f>VENTAS[[#This Row],[Cantidad]]*VENTAS[[#This Row],[Precio Venta]]</f>
        <v>16</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5.2777777777777786</v>
      </c>
    </row>
    <row r="554" spans="1:12" ht="14" x14ac:dyDescent="0.15">
      <c r="A554" s="124" t="s">
        <v>2021</v>
      </c>
      <c r="E554" s="6" t="s">
        <v>1546</v>
      </c>
      <c r="F554" s="4" t="str">
        <f>IFERROR(VLOOKUP(VENTAS[[#This Row],[Código del producto Vendido]],INVENTARIO[],5,FALSE),"-")</f>
        <v>Vestido floral con abertura trasera</v>
      </c>
      <c r="G554" s="4">
        <v>1</v>
      </c>
      <c r="H554" s="13">
        <v>15</v>
      </c>
      <c r="I554" s="13">
        <f>VENTAS[[#This Row],[Cantidad]]*VENTAS[[#This Row],[Precio Venta]]</f>
        <v>15</v>
      </c>
      <c r="J554" s="13">
        <f>IF(VENTAS[[#This Row],[Nombre del Gestor]]&gt;1,  VENTAS[[#This Row],[Total]]*10%, 0)</f>
        <v>0</v>
      </c>
      <c r="K554" s="13">
        <f>IFERROR(VLOOKUP(VENTAS[[#This Row],[Código del producto Vendido]],INVENTARIO[],20,FALSE),"-")*VENTAS[[#This Row],[Cantidad]]</f>
        <v>10.722222222222221</v>
      </c>
      <c r="L554" s="13">
        <f>VENTAS[[#This Row],[Total]]-VENTAS[[#This Row],[Comisión 10%]]-VENTAS[[#This Row],[Costo]]</f>
        <v>4.2777777777777786</v>
      </c>
    </row>
    <row r="555" spans="1:12" ht="14" x14ac:dyDescent="0.15">
      <c r="A555" s="124" t="s">
        <v>2021</v>
      </c>
      <c r="E555" s="6" t="s">
        <v>1466</v>
      </c>
      <c r="F555" s="4" t="str">
        <f>IFERROR(VLOOKUP(VENTAS[[#This Row],[Código del producto Vendido]],INVENTARIO[],5,FALSE),"-")</f>
        <v>Vestido manga larga con cinturón</v>
      </c>
      <c r="G555" s="4">
        <v>1</v>
      </c>
      <c r="H555" s="13">
        <v>16</v>
      </c>
      <c r="I555" s="13">
        <f>VENTAS[[#This Row],[Cantidad]]*VENTAS[[#This Row],[Precio Venta]]</f>
        <v>16</v>
      </c>
      <c r="J555" s="13">
        <f>IF(VENTAS[[#This Row],[Nombre del Gestor]]&gt;1,  VENTAS[[#This Row],[Total]]*10%, 0)</f>
        <v>0</v>
      </c>
      <c r="K555" s="13">
        <f>IFERROR(VLOOKUP(VENTAS[[#This Row],[Código del producto Vendido]],INVENTARIO[],20,FALSE),"-")*VENTAS[[#This Row],[Cantidad]]</f>
        <v>12.503888888888889</v>
      </c>
      <c r="L555" s="13">
        <f>VENTAS[[#This Row],[Total]]-VENTAS[[#This Row],[Comisión 10%]]-VENTAS[[#This Row],[Costo]]</f>
        <v>3.4961111111111105</v>
      </c>
    </row>
    <row r="556" spans="1:12" ht="14" x14ac:dyDescent="0.15">
      <c r="A556" s="124" t="s">
        <v>2021</v>
      </c>
      <c r="E556" s="6" t="s">
        <v>1487</v>
      </c>
      <c r="F556" s="4" t="str">
        <f>IFERROR(VLOOKUP(VENTAS[[#This Row],[Código del producto Vendido]],INVENTARIO[],5,FALSE),"-")</f>
        <v>Vestido Amanecer</v>
      </c>
      <c r="G556" s="4">
        <v>1</v>
      </c>
      <c r="H556" s="12">
        <v>16</v>
      </c>
      <c r="I556" s="12">
        <f>VENTAS[[#This Row],[Cantidad]]*VENTAS[[#This Row],[Precio Venta]]</f>
        <v>16</v>
      </c>
      <c r="J556" s="12">
        <f>IF(VENTAS[[#This Row],[Nombre del Gestor]]&gt;1,  VENTAS[[#This Row],[Total]]*10%, 0)</f>
        <v>0</v>
      </c>
      <c r="K556" s="13">
        <f>IFERROR(VLOOKUP(VENTAS[[#This Row],[Código del producto Vendido]],INVENTARIO[],20,FALSE),"-")*VENTAS[[#This Row],[Cantidad]]</f>
        <v>15.313333333333333</v>
      </c>
      <c r="L556" s="13">
        <f>VENTAS[[#This Row],[Total]]-VENTAS[[#This Row],[Comisión 10%]]-VENTAS[[#This Row],[Costo]]</f>
        <v>0.68666666666666742</v>
      </c>
    </row>
    <row r="557" spans="1:12" ht="14" x14ac:dyDescent="0.15">
      <c r="A557" s="124" t="s">
        <v>2021</v>
      </c>
      <c r="E557" s="6" t="s">
        <v>1512</v>
      </c>
      <c r="F557" s="4" t="str">
        <f>IFERROR(VLOOKUP(VENTAS[[#This Row],[Código del producto Vendido]],INVENTARIO[],5,FALSE),"-")</f>
        <v xml:space="preserve">Zapatillas con cordón </v>
      </c>
      <c r="G557" s="4">
        <v>1</v>
      </c>
      <c r="H557" s="13">
        <v>20</v>
      </c>
      <c r="I557" s="13">
        <f>VENTAS[[#This Row],[Cantidad]]*VENTAS[[#This Row],[Precio Venta]]</f>
        <v>20</v>
      </c>
      <c r="J557" s="13">
        <f>IF(VENTAS[[#This Row],[Nombre del Gestor]]&gt;1,  VENTAS[[#This Row],[Total]]*10%, 0)</f>
        <v>0</v>
      </c>
      <c r="K557" s="13">
        <f>IFERROR(VLOOKUP(VENTAS[[#This Row],[Código del producto Vendido]],INVENTARIO[],20,FALSE),"-")*VENTAS[[#This Row],[Cantidad]]</f>
        <v>12.637222222222222</v>
      </c>
      <c r="L557" s="13">
        <f>VENTAS[[#This Row],[Total]]-VENTAS[[#This Row],[Comisión 10%]]-VENTAS[[#This Row],[Costo]]</f>
        <v>7.3627777777777776</v>
      </c>
    </row>
    <row r="558" spans="1:12" ht="14" x14ac:dyDescent="0.15">
      <c r="A558" s="124" t="s">
        <v>2021</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5.1933333333333334</v>
      </c>
      <c r="L558" s="13">
        <f>VENTAS[[#This Row],[Total]]-VENTAS[[#This Row],[Comisión 10%]]-VENTAS[[#This Row],[Costo]]</f>
        <v>3.8066666666666666</v>
      </c>
    </row>
    <row r="559" spans="1:12" ht="14" x14ac:dyDescent="0.15">
      <c r="A559" s="124" t="s">
        <v>2021</v>
      </c>
      <c r="E559" s="6" t="s">
        <v>1531</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5.0683333333333334</v>
      </c>
      <c r="L559" s="13">
        <f>VENTAS[[#This Row],[Total]]-VENTAS[[#This Row],[Comisión 10%]]-VENTAS[[#This Row],[Costo]]</f>
        <v>3.9316666666666666</v>
      </c>
    </row>
    <row r="560" spans="1:12" ht="14" x14ac:dyDescent="0.15">
      <c r="A560" s="124" t="s">
        <v>2021</v>
      </c>
      <c r="E560" s="6" t="s">
        <v>1559</v>
      </c>
      <c r="F560" s="4" t="str">
        <f>IFERROR(VLOOKUP(VENTAS[[#This Row],[Código del producto Vendido]],INVENTARIO[],5,FALSE),"-")</f>
        <v xml:space="preserve">Top Cruzado </v>
      </c>
      <c r="G560" s="4">
        <v>1</v>
      </c>
      <c r="H560" s="13">
        <v>9</v>
      </c>
      <c r="I560" s="13">
        <f>VENTAS[[#This Row],[Cantidad]]*VENTAS[[#This Row],[Precio Venta]]</f>
        <v>9</v>
      </c>
      <c r="J560" s="13">
        <f>IF(VENTAS[[#This Row],[Nombre del Gestor]]&gt;1,  VENTAS[[#This Row],[Total]]*10%, 0)</f>
        <v>0</v>
      </c>
      <c r="K560" s="13">
        <f>IFERROR(VLOOKUP(VENTAS[[#This Row],[Código del producto Vendido]],INVENTARIO[],20,FALSE),"-")*VENTAS[[#This Row],[Cantidad]]</f>
        <v>5.2683333333333335</v>
      </c>
      <c r="L560" s="13">
        <f>VENTAS[[#This Row],[Total]]-VENTAS[[#This Row],[Comisión 10%]]-VENTAS[[#This Row],[Costo]]</f>
        <v>3.7316666666666665</v>
      </c>
    </row>
    <row r="561" spans="1:12" ht="14" x14ac:dyDescent="0.15">
      <c r="A561" s="124" t="s">
        <v>2021</v>
      </c>
      <c r="E561" s="6" t="s">
        <v>1689</v>
      </c>
      <c r="F561" s="4" t="str">
        <f>IFERROR(VLOOKUP(VENTAS[[#This Row],[Código del producto Vendido]],INVENTARIO[],5,FALSE),"-")</f>
        <v xml:space="preserve"> Top Básico Business Negro</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7.379545454545454</v>
      </c>
      <c r="L561" s="13">
        <f>VENTAS[[#This Row],[Total]]-VENTAS[[#This Row],[Comisión 10%]]-VENTAS[[#This Row],[Costo]]</f>
        <v>4.620454545454546</v>
      </c>
    </row>
    <row r="562" spans="1:12" ht="14" x14ac:dyDescent="0.15">
      <c r="A562" s="124" t="s">
        <v>2021</v>
      </c>
      <c r="E562" s="6" t="s">
        <v>1678</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2021</v>
      </c>
      <c r="E563" s="6" t="s">
        <v>1679</v>
      </c>
      <c r="F563" s="4" t="str">
        <f>IFERROR(VLOOKUP(VENTAS[[#This Row],[Código del producto Vendido]],INVENTARIO[],5,FALSE),"-")</f>
        <v xml:space="preserve"> Top Básico Business Rosa</v>
      </c>
      <c r="G563" s="4">
        <v>1</v>
      </c>
      <c r="H563" s="13">
        <v>12</v>
      </c>
      <c r="I563" s="13">
        <f>VENTAS[[#This Row],[Cantidad]]*VENTAS[[#This Row],[Precio Venta]]</f>
        <v>12</v>
      </c>
      <c r="J563" s="13">
        <f>IF(VENTAS[[#This Row],[Nombre del Gestor]]&gt;1,  VENTAS[[#This Row],[Total]]*10%, 0)</f>
        <v>0</v>
      </c>
      <c r="K563" s="13">
        <f>IFERROR(VLOOKUP(VENTAS[[#This Row],[Código del producto Vendido]],INVENTARIO[],20,FALSE),"-")*VENTAS[[#This Row],[Cantidad]]</f>
        <v>6.7840909090909083</v>
      </c>
      <c r="L563" s="13">
        <f>VENTAS[[#This Row],[Total]]-VENTAS[[#This Row],[Comisión 10%]]-VENTAS[[#This Row],[Costo]]</f>
        <v>5.2159090909090917</v>
      </c>
    </row>
    <row r="564" spans="1:12" ht="14" x14ac:dyDescent="0.15">
      <c r="A564" s="124" t="s">
        <v>2021</v>
      </c>
      <c r="E564" s="6" t="s">
        <v>1658</v>
      </c>
      <c r="F564" s="4" t="str">
        <f>IFERROR(VLOOKUP(VENTAS[[#This Row],[Código del producto Vendido]],INVENTARIO[],5,FALSE),"-")</f>
        <v>Camiseta con Dibujo</v>
      </c>
      <c r="G564" s="4">
        <v>1</v>
      </c>
      <c r="H564" s="13">
        <v>14</v>
      </c>
      <c r="I564" s="13">
        <f>VENTAS[[#This Row],[Cantidad]]*VENTAS[[#This Row],[Precio Venta]]</f>
        <v>14</v>
      </c>
      <c r="J564" s="13">
        <f>IF(VENTAS[[#This Row],[Nombre del Gestor]]&gt;1,  VENTAS[[#This Row],[Total]]*10%, 0)</f>
        <v>0</v>
      </c>
      <c r="K564" s="13">
        <f>IFERROR(VLOOKUP(VENTAS[[#This Row],[Código del producto Vendido]],INVENTARIO[],20,FALSE),"-")*VENTAS[[#This Row],[Cantidad]]</f>
        <v>10.162272727272727</v>
      </c>
      <c r="L564" s="13">
        <f>VENTAS[[#This Row],[Total]]-VENTAS[[#This Row],[Comisión 10%]]-VENTAS[[#This Row],[Costo]]</f>
        <v>3.8377272727272729</v>
      </c>
    </row>
    <row r="565" spans="1:12" ht="14" x14ac:dyDescent="0.15">
      <c r="A565" s="124" t="s">
        <v>2021</v>
      </c>
      <c r="E565" s="6" t="s">
        <v>1670</v>
      </c>
      <c r="F565" s="4" t="str">
        <f>IFERROR(VLOOKUP(VENTAS[[#This Row],[Código del producto Vendido]],INVENTARIO[],5,FALSE),"-")</f>
        <v xml:space="preserve"> Top Básico Business Crema</v>
      </c>
      <c r="G565" s="4">
        <v>1</v>
      </c>
      <c r="H565" s="13">
        <v>12</v>
      </c>
      <c r="I565" s="13">
        <f>VENTAS[[#This Row],[Cantidad]]*VENTAS[[#This Row],[Precio Venta]]</f>
        <v>12</v>
      </c>
      <c r="J565" s="13">
        <f>IF(VENTAS[[#This Row],[Nombre del Gestor]]&gt;1,  VENTAS[[#This Row],[Total]]*10%, 0)</f>
        <v>0</v>
      </c>
      <c r="K565" s="13">
        <f>IFERROR(VLOOKUP(VENTAS[[#This Row],[Código del producto Vendido]],INVENTARIO[],20,FALSE),"-")*VENTAS[[#This Row],[Cantidad]]</f>
        <v>7.2090909090909081</v>
      </c>
      <c r="L565" s="13">
        <f>VENTAS[[#This Row],[Total]]-VENTAS[[#This Row],[Comisión 10%]]-VENTAS[[#This Row],[Costo]]</f>
        <v>4.7909090909090919</v>
      </c>
    </row>
    <row r="566" spans="1:12" ht="14" x14ac:dyDescent="0.15">
      <c r="A566" s="124" t="s">
        <v>2021</v>
      </c>
      <c r="E566" s="6" t="s">
        <v>1722</v>
      </c>
      <c r="F566" s="4" t="str">
        <f>IFERROR(VLOOKUP(VENTAS[[#This Row],[Código del producto Vendido]],INVENTARIO[],5,FALSE),"-")</f>
        <v>Top Cuadros</v>
      </c>
      <c r="G566" s="4">
        <v>1</v>
      </c>
      <c r="H566" s="13">
        <v>9</v>
      </c>
      <c r="I566" s="13">
        <f>VENTAS[[#This Row],[Cantidad]]*VENTAS[[#This Row],[Precio Venta]]</f>
        <v>9</v>
      </c>
      <c r="J566" s="13">
        <f>IF(VENTAS[[#This Row],[Nombre del Gestor]]&gt;1,  VENTAS[[#This Row],[Total]]*10%, 0)</f>
        <v>0</v>
      </c>
      <c r="K566" s="13">
        <f>IFERROR(VLOOKUP(VENTAS[[#This Row],[Código del producto Vendido]],INVENTARIO[],20,FALSE),"-")*VENTAS[[#This Row],[Cantidad]]</f>
        <v>4.992647058823529</v>
      </c>
      <c r="L566" s="13">
        <f>VENTAS[[#This Row],[Total]]-VENTAS[[#This Row],[Comisión 10%]]-VENTAS[[#This Row],[Costo]]</f>
        <v>4.007352941176471</v>
      </c>
    </row>
    <row r="567" spans="1:12" ht="14" x14ac:dyDescent="0.15">
      <c r="A567" s="124" t="s">
        <v>2021</v>
      </c>
      <c r="E567" s="6" t="s">
        <v>1552</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2021</v>
      </c>
      <c r="E568" s="6" t="s">
        <v>1554</v>
      </c>
      <c r="F568" s="4" t="str">
        <f>IFERROR(VLOOKUP(VENTAS[[#This Row],[Código del producto Vendido]],INVENTARIO[],5,FALSE),"-")</f>
        <v>Vestido con estampado jungla</v>
      </c>
      <c r="G568" s="4">
        <v>2</v>
      </c>
      <c r="H568" s="13">
        <v>15</v>
      </c>
      <c r="I568" s="13">
        <f>VENTAS[[#This Row],[Cantidad]]*VENTAS[[#This Row],[Precio Venta]]</f>
        <v>30</v>
      </c>
      <c r="J568" s="13">
        <f>IF(VENTAS[[#This Row],[Nombre del Gestor]]&gt;1,  VENTAS[[#This Row],[Total]]*10%, 0)</f>
        <v>0</v>
      </c>
      <c r="K568" s="13">
        <f>IFERROR(VLOOKUP(VENTAS[[#This Row],[Código del producto Vendido]],INVENTARIO[],20,FALSE),"-")*VENTAS[[#This Row],[Cantidad]]</f>
        <v>21.444444444444443</v>
      </c>
      <c r="L568" s="13">
        <f>VENTAS[[#This Row],[Total]]-VENTAS[[#This Row],[Comisión 10%]]-VENTAS[[#This Row],[Costo]]</f>
        <v>8.5555555555555571</v>
      </c>
    </row>
    <row r="569" spans="1:12" ht="14" x14ac:dyDescent="0.15">
      <c r="A569" s="124" t="s">
        <v>2021</v>
      </c>
      <c r="E569" s="6" t="s">
        <v>435</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2021</v>
      </c>
      <c r="E570" s="6" t="s">
        <v>1577</v>
      </c>
      <c r="F570" s="4" t="str">
        <f>IFERROR(VLOOKUP(VENTAS[[#This Row],[Código del producto Vendido]],INVENTARIO[],5,FALSE),"-")</f>
        <v>Top acanalado sin mangas</v>
      </c>
      <c r="G570" s="4">
        <v>1</v>
      </c>
      <c r="H570" s="13">
        <v>9</v>
      </c>
      <c r="I570" s="13">
        <f>VENTAS[[#This Row],[Cantidad]]*VENTAS[[#This Row],[Precio Venta]]</f>
        <v>9</v>
      </c>
      <c r="J570" s="13">
        <f>IF(VENTAS[[#This Row],[Nombre del Gestor]]&gt;1,  VENTAS[[#This Row],[Total]]*10%, 0)</f>
        <v>0</v>
      </c>
      <c r="K570" s="13">
        <f>IFERROR(VLOOKUP(VENTAS[[#This Row],[Código del producto Vendido]],INVENTARIO[],20,FALSE),"-")*VENTAS[[#This Row],[Cantidad]]</f>
        <v>5.0222222222222221</v>
      </c>
      <c r="L570" s="13">
        <f>VENTAS[[#This Row],[Total]]-VENTAS[[#This Row],[Comisión 10%]]-VENTAS[[#This Row],[Costo]]</f>
        <v>3.9777777777777779</v>
      </c>
    </row>
    <row r="571" spans="1:12" ht="14" x14ac:dyDescent="0.15">
      <c r="A571" s="124" t="s">
        <v>2021</v>
      </c>
      <c r="E571" s="6" t="s">
        <v>1603</v>
      </c>
      <c r="F571" s="4" t="str">
        <f>IFERROR(VLOOKUP(VENTAS[[#This Row],[Código del producto Vendido]],INVENTARIO[],5,FALSE),"-")</f>
        <v>Bermuda denim</v>
      </c>
      <c r="G571" s="4">
        <v>1</v>
      </c>
      <c r="H571" s="13">
        <v>19</v>
      </c>
      <c r="I571" s="13">
        <f>VENTAS[[#This Row],[Cantidad]]*VENTAS[[#This Row],[Precio Venta]]</f>
        <v>19</v>
      </c>
      <c r="J571" s="13">
        <f>IF(VENTAS[[#This Row],[Nombre del Gestor]]&gt;1,  VENTAS[[#This Row],[Total]]*10%, 0)</f>
        <v>0</v>
      </c>
      <c r="K571" s="13">
        <f>IFERROR(VLOOKUP(VENTAS[[#This Row],[Código del producto Vendido]],INVENTARIO[],20,FALSE),"-")*VENTAS[[#This Row],[Cantidad]]</f>
        <v>13.055555555555555</v>
      </c>
      <c r="L571" s="13">
        <f>VENTAS[[#This Row],[Total]]-VENTAS[[#This Row],[Comisión 10%]]-VENTAS[[#This Row],[Costo]]</f>
        <v>5.9444444444444446</v>
      </c>
    </row>
    <row r="572" spans="1:12" ht="14" x14ac:dyDescent="0.15">
      <c r="A572" s="124" t="s">
        <v>2021</v>
      </c>
      <c r="E572" s="6" t="s">
        <v>1684</v>
      </c>
      <c r="F572" s="4" t="str">
        <f>IFERROR(VLOOKUP(VENTAS[[#This Row],[Código del producto Vendido]],INVENTARIO[],5,FALSE),"-")</f>
        <v xml:space="preserve"> Top Mangas Fruncidas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6.8113636363636356</v>
      </c>
      <c r="L572" s="13">
        <f>VENTAS[[#This Row],[Total]]-VENTAS[[#This Row],[Comisión 10%]]-VENTAS[[#This Row],[Costo]]</f>
        <v>5.1886363636363644</v>
      </c>
    </row>
    <row r="573" spans="1:12" ht="14" x14ac:dyDescent="0.15">
      <c r="A573" s="124" t="s">
        <v>2021</v>
      </c>
      <c r="E573" s="6" t="s">
        <v>1699</v>
      </c>
      <c r="F573" s="4" t="str">
        <f>IFERROR(VLOOKUP(VENTAS[[#This Row],[Código del producto Vendido]],INVENTARIO[],5,FALSE),"-")</f>
        <v>Set de sujetador con tira ajustable 2 paquetes</v>
      </c>
      <c r="G573" s="4">
        <v>1</v>
      </c>
      <c r="H573" s="13">
        <v>12</v>
      </c>
      <c r="I573" s="13">
        <f>VENTAS[[#This Row],[Cantidad]]*VENTAS[[#This Row],[Precio Venta]]</f>
        <v>12</v>
      </c>
      <c r="J573" s="13">
        <f>IF(VENTAS[[#This Row],[Nombre del Gestor]]&gt;1,  VENTAS[[#This Row],[Total]]*10%, 0)</f>
        <v>0</v>
      </c>
      <c r="K573" s="13">
        <f>IFERROR(VLOOKUP(VENTAS[[#This Row],[Código del producto Vendido]],INVENTARIO[],20,FALSE),"-")*VENTAS[[#This Row],[Cantidad]]</f>
        <v>7.6988636363636358</v>
      </c>
      <c r="L573" s="13">
        <f>VENTAS[[#This Row],[Total]]-VENTAS[[#This Row],[Comisión 10%]]-VENTAS[[#This Row],[Costo]]</f>
        <v>4.3011363636363642</v>
      </c>
    </row>
    <row r="574" spans="1:12" ht="14" x14ac:dyDescent="0.15">
      <c r="A574" s="124" t="s">
        <v>2021</v>
      </c>
      <c r="E574" s="6" t="s">
        <v>1802</v>
      </c>
      <c r="F574" s="4" t="str">
        <f>IFERROR(VLOOKUP(VENTAS[[#This Row],[Código del producto Vendido]],INVENTARIO[],5,FALSE),"-")</f>
        <v>Pezoneras de silicona</v>
      </c>
      <c r="G574" s="4">
        <v>3</v>
      </c>
      <c r="H574" s="13">
        <v>6</v>
      </c>
      <c r="I574" s="13">
        <f>VENTAS[[#This Row],[Cantidad]]*VENTAS[[#This Row],[Precio Venta]]</f>
        <v>18</v>
      </c>
      <c r="J574" s="13">
        <f>IF(VENTAS[[#This Row],[Nombre del Gestor]]&gt;1,  VENTAS[[#This Row],[Total]]*10%, 0)</f>
        <v>0</v>
      </c>
      <c r="K574" s="13">
        <f>IFERROR(VLOOKUP(VENTAS[[#This Row],[Código del producto Vendido]],INVENTARIO[],20,FALSE),"-")*VENTAS[[#This Row],[Cantidad]]</f>
        <v>6.0900000000000007</v>
      </c>
      <c r="L574" s="13">
        <f>VENTAS[[#This Row],[Total]]-VENTAS[[#This Row],[Comisión 10%]]-VENTAS[[#This Row],[Costo]]</f>
        <v>11.91</v>
      </c>
    </row>
    <row r="575" spans="1:12" ht="14" x14ac:dyDescent="0.15">
      <c r="A575" s="124" t="s">
        <v>2021</v>
      </c>
      <c r="E575" s="6" t="s">
        <v>1834</v>
      </c>
      <c r="F575" s="4" t="str">
        <f>IFERROR(VLOOKUP(VENTAS[[#This Row],[Código del producto Vendido]],INVENTARIO[],5,FALSE),"-")</f>
        <v>Sujetador adhesivo de silicona</v>
      </c>
      <c r="G575" s="4">
        <v>1</v>
      </c>
      <c r="H575" s="13">
        <v>10</v>
      </c>
      <c r="I575" s="13">
        <f>VENTAS[[#This Row],[Cantidad]]*VENTAS[[#This Row],[Precio Venta]]</f>
        <v>10</v>
      </c>
      <c r="J575" s="13">
        <f>IF(VENTAS[[#This Row],[Nombre del Gestor]]&gt;1,  VENTAS[[#This Row],[Total]]*10%, 0)</f>
        <v>0</v>
      </c>
      <c r="K575" s="13">
        <f>IFERROR(VLOOKUP(VENTAS[[#This Row],[Código del producto Vendido]],INVENTARIO[],20,FALSE),"-")*VENTAS[[#This Row],[Cantidad]]</f>
        <v>5.87</v>
      </c>
      <c r="L575" s="13">
        <f>VENTAS[[#This Row],[Total]]-VENTAS[[#This Row],[Comisión 10%]]-VENTAS[[#This Row],[Costo]]</f>
        <v>4.13</v>
      </c>
    </row>
    <row r="576" spans="1:12" ht="14" x14ac:dyDescent="0.15">
      <c r="A576" s="124" t="s">
        <v>2021</v>
      </c>
      <c r="E576" s="6" t="s">
        <v>1846</v>
      </c>
      <c r="F576" s="4" t="str">
        <f>IFERROR(VLOOKUP(VENTAS[[#This Row],[Código del producto Vendido]],INVENTARIO[],5,FALSE),"-")</f>
        <v>Pantaloneta roja</v>
      </c>
      <c r="G576" s="4">
        <v>1</v>
      </c>
      <c r="H576" s="13">
        <v>20</v>
      </c>
      <c r="I576" s="13">
        <f>VENTAS[[#This Row],[Cantidad]]*VENTAS[[#This Row],[Precio Venta]]</f>
        <v>20</v>
      </c>
      <c r="J576" s="13">
        <f>IF(VENTAS[[#This Row],[Nombre del Gestor]]&gt;1,  VENTAS[[#This Row],[Total]]*10%, 0)</f>
        <v>0</v>
      </c>
      <c r="K576" s="13">
        <f>IFERROR(VLOOKUP(VENTAS[[#This Row],[Código del producto Vendido]],INVENTARIO[],20,FALSE),"-")*VENTAS[[#This Row],[Cantidad]]</f>
        <v>13.36</v>
      </c>
      <c r="L576" s="13">
        <f>VENTAS[[#This Row],[Total]]-VENTAS[[#This Row],[Comisión 10%]]-VENTAS[[#This Row],[Costo]]</f>
        <v>6.6400000000000006</v>
      </c>
    </row>
    <row r="577" spans="1:12" ht="14" x14ac:dyDescent="0.15">
      <c r="A577" s="124" t="s">
        <v>2021</v>
      </c>
      <c r="E577" s="6" t="s">
        <v>1862</v>
      </c>
      <c r="F577" s="4" t="str">
        <f>IFERROR(VLOOKUP(VENTAS[[#This Row],[Código del producto Vendido]],INVENTARIO[],5,FALSE),"-")</f>
        <v>Cinturón negro con hebilla dorada</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4.6099999999999994</v>
      </c>
      <c r="L577" s="13">
        <f>VENTAS[[#This Row],[Total]]-VENTAS[[#This Row],[Comisión 10%]]-VENTAS[[#This Row],[Costo]]</f>
        <v>7.3900000000000006</v>
      </c>
    </row>
    <row r="578" spans="1:12" ht="14" x14ac:dyDescent="0.15">
      <c r="A578" s="124" t="s">
        <v>2217</v>
      </c>
      <c r="B578" t="str">
        <f>IFERROR(VLOOKUP(VENTAS[[#This Row],[Código del producto Vendido]],INVENTARIO[],25,FALSE),"-")</f>
        <v>Recibido Freddy 24Mayo</v>
      </c>
      <c r="E578" s="6" t="s">
        <v>1688</v>
      </c>
      <c r="F578" s="4" t="str">
        <f>IFERROR(VLOOKUP(VENTAS[[#This Row],[Código del producto Vendido]],INVENTARIO[],5,FALSE),"-")</f>
        <v xml:space="preserve"> Top Básico Business Negro</v>
      </c>
      <c r="G578" s="4">
        <v>1</v>
      </c>
      <c r="H578" s="13">
        <v>12</v>
      </c>
      <c r="I578" s="13">
        <f>VENTAS[[#This Row],[Cantidad]]*VENTAS[[#This Row],[Precio Venta]]</f>
        <v>12</v>
      </c>
      <c r="J578" s="13">
        <f>IF(VENTAS[[#This Row],[Nombre del Gestor]]&gt;1,  VENTAS[[#This Row],[Total]]*10%, 0)</f>
        <v>0</v>
      </c>
      <c r="K578" s="13">
        <f>IFERROR(VLOOKUP(VENTAS[[#This Row],[Código del producto Vendido]],INVENTARIO[],20,FALSE),"-")*VENTAS[[#This Row],[Cantidad]]</f>
        <v>7.379545454545454</v>
      </c>
      <c r="L578" s="13">
        <f>VENTAS[[#This Row],[Total]]-VENTAS[[#This Row],[Comisión 10%]]-VENTAS[[#This Row],[Costo]]</f>
        <v>4.620454545454546</v>
      </c>
    </row>
    <row r="579" spans="1:12" ht="14" x14ac:dyDescent="0.15">
      <c r="A579" s="124" t="s">
        <v>2217</v>
      </c>
      <c r="B579" t="str">
        <f>IFERROR(VLOOKUP(VENTAS[[#This Row],[Código del producto Vendido]],INVENTARIO[],25,FALSE),"-")</f>
        <v>-</v>
      </c>
      <c r="E579" s="6" t="s">
        <v>2051</v>
      </c>
      <c r="F579" s="4" t="str">
        <f>IFERROR(VLOOKUP(VENTAS[[#This Row],[Código del producto Vendido]],INVENTARIO[],5,FALSE),"-")</f>
        <v>-</v>
      </c>
      <c r="G579" s="4">
        <v>1</v>
      </c>
      <c r="H579" s="13">
        <v>30</v>
      </c>
      <c r="I579" s="13">
        <f>VENTAS[[#This Row],[Cantidad]]*VENTAS[[#This Row],[Precio Venta]]</f>
        <v>30</v>
      </c>
      <c r="J579" s="13">
        <f>IF(VENTAS[[#This Row],[Nombre del Gestor]]&gt;1,  VENTAS[[#This Row],[Total]]*10%, 0)</f>
        <v>0</v>
      </c>
      <c r="K579" s="13" t="e">
        <f>IFERROR(VLOOKUP(VENTAS[[#This Row],[Código del producto Vendido]],INVENTARIO[],20,FALSE),"-")*VENTAS[[#This Row],[Cantidad]]</f>
        <v>#VALUE!</v>
      </c>
      <c r="L579" s="13" t="e">
        <f>VENTAS[[#This Row],[Total]]-VENTAS[[#This Row],[Comisión 10%]]-VENTAS[[#This Row],[Costo]]</f>
        <v>#VALUE!</v>
      </c>
    </row>
    <row r="580" spans="1:12" ht="14" x14ac:dyDescent="0.15">
      <c r="A580" s="124" t="s">
        <v>2217</v>
      </c>
      <c r="B580" t="str">
        <f>IFERROR(VLOOKUP(VENTAS[[#This Row],[Código del producto Vendido]],INVENTARIO[],25,FALSE),"-")</f>
        <v>Recibido Freddy 12Mayo</v>
      </c>
      <c r="E580" s="6" t="s">
        <v>1646</v>
      </c>
      <c r="F580" s="4" t="str">
        <f>IFERROR(VLOOKUP(VENTAS[[#This Row],[Código del producto Vendido]],INVENTARIO[],5,FALSE),"-")</f>
        <v>Top Cisne Blanco</v>
      </c>
      <c r="G580" s="4">
        <v>1</v>
      </c>
      <c r="H580" s="13">
        <v>12</v>
      </c>
      <c r="I580" s="13">
        <f>VENTAS[[#This Row],[Cantidad]]*VENTAS[[#This Row],[Precio Venta]]</f>
        <v>12</v>
      </c>
      <c r="J580" s="13">
        <f>IF(VENTAS[[#This Row],[Nombre del Gestor]]&gt;1,  VENTAS[[#This Row],[Total]]*10%, 0)</f>
        <v>0</v>
      </c>
      <c r="K580" s="13">
        <f>IFERROR(VLOOKUP(VENTAS[[#This Row],[Código del producto Vendido]],INVENTARIO[],20,FALSE),"-")*VENTAS[[#This Row],[Cantidad]]</f>
        <v>7.9731818181818177</v>
      </c>
      <c r="L580" s="13">
        <f>VENTAS[[#This Row],[Total]]-VENTAS[[#This Row],[Comisión 10%]]-VENTAS[[#This Row],[Costo]]</f>
        <v>4.0268181818181823</v>
      </c>
    </row>
    <row r="581" spans="1:12" ht="14" x14ac:dyDescent="0.15">
      <c r="A581" s="124" t="s">
        <v>2217</v>
      </c>
      <c r="B581">
        <f>IFERROR(VLOOKUP(VENTAS[[#This Row],[Código del producto Vendido]],INVENTARIO[],25,FALSE),"-")</f>
        <v>0</v>
      </c>
      <c r="E581" s="6" t="s">
        <v>1381</v>
      </c>
      <c r="F581" s="4" t="str">
        <f>IFERROR(VLOOKUP(VENTAS[[#This Row],[Código del producto Vendido]],INVENTARIO[],5,FALSE),"-")</f>
        <v>Jeans de pierna recta desgarro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18.686666666666667</v>
      </c>
      <c r="L581" s="13">
        <f>VENTAS[[#This Row],[Total]]-VENTAS[[#This Row],[Comisión 10%]]-VENTAS[[#This Row],[Costo]]</f>
        <v>11.313333333333333</v>
      </c>
    </row>
    <row r="582" spans="1:12" ht="14" x14ac:dyDescent="0.15">
      <c r="A582" s="124" t="s">
        <v>2217</v>
      </c>
      <c r="B582" t="str">
        <f>IFERROR(VLOOKUP(VENTAS[[#This Row],[Código del producto Vendido]],INVENTARIO[],25,FALSE),"-")</f>
        <v>Yenma 19 Mayo</v>
      </c>
      <c r="E582" s="6" t="s">
        <v>1406</v>
      </c>
      <c r="F582" s="4" t="str">
        <f>IFERROR(VLOOKUP(VENTAS[[#This Row],[Código del producto Vendido]],INVENTARIO[],5,FALSE),"-")</f>
        <v>Vestido slip abertura de espalda abierta de cuello desbocado</v>
      </c>
      <c r="G582" s="4">
        <v>1</v>
      </c>
      <c r="H582" s="13">
        <v>30</v>
      </c>
      <c r="I582" s="13">
        <f>VENTAS[[#This Row],[Cantidad]]*VENTAS[[#This Row],[Precio Venta]]</f>
        <v>30</v>
      </c>
      <c r="J582" s="13">
        <f>IF(VENTAS[[#This Row],[Nombre del Gestor]]&gt;1,  VENTAS[[#This Row],[Total]]*10%, 0)</f>
        <v>0</v>
      </c>
      <c r="K582" s="13">
        <f>IFERROR(VLOOKUP(VENTAS[[#This Row],[Código del producto Vendido]],INVENTARIO[],20,FALSE),"-")*VENTAS[[#This Row],[Cantidad]]</f>
        <v>16.486666666666665</v>
      </c>
      <c r="L582" s="13">
        <f>VENTAS[[#This Row],[Total]]-VENTAS[[#This Row],[Comisión 10%]]-VENTAS[[#This Row],[Costo]]</f>
        <v>13.513333333333335</v>
      </c>
    </row>
    <row r="583" spans="1:12" ht="14" x14ac:dyDescent="0.15">
      <c r="A583" s="124" t="s">
        <v>2217</v>
      </c>
      <c r="B583" t="str">
        <f>IFERROR(VLOOKUP(VENTAS[[#This Row],[Código del producto Vendido]],INVENTARIO[],25,FALSE),"-")</f>
        <v>recibido yenma correos 8mayo</v>
      </c>
      <c r="E583" s="6" t="s">
        <v>1437</v>
      </c>
      <c r="F583" s="4" t="str">
        <f>IFERROR(VLOOKUP(VENTAS[[#This Row],[Código del producto Vendido]],INVENTARIO[],5,FALSE),"-")</f>
        <v>Conjunto falda y blusa</v>
      </c>
      <c r="G583" s="4">
        <v>1</v>
      </c>
      <c r="H583" s="13">
        <v>45</v>
      </c>
      <c r="I583" s="13">
        <f>VENTAS[[#This Row],[Cantidad]]*VENTAS[[#This Row],[Precio Venta]]</f>
        <v>45</v>
      </c>
      <c r="J583" s="13">
        <f>IF(VENTAS[[#This Row],[Nombre del Gestor]]&gt;1,  VENTAS[[#This Row],[Total]]*10%, 0)</f>
        <v>0</v>
      </c>
      <c r="K583" s="13">
        <f>IFERROR(VLOOKUP(VENTAS[[#This Row],[Código del producto Vendido]],INVENTARIO[],20,FALSE),"-")*VENTAS[[#This Row],[Cantidad]]</f>
        <v>19.153333333333336</v>
      </c>
      <c r="L583" s="13">
        <f>VENTAS[[#This Row],[Total]]-VENTAS[[#This Row],[Comisión 10%]]-VENTAS[[#This Row],[Costo]]</f>
        <v>25.846666666666664</v>
      </c>
    </row>
    <row r="584" spans="1:12" ht="14" x14ac:dyDescent="0.15">
      <c r="A584" s="124" t="s">
        <v>2217</v>
      </c>
      <c r="B584">
        <f>IFERROR(VLOOKUP(VENTAS[[#This Row],[Código del producto Vendido]],INVENTARIO[],25,FALSE),"-")</f>
        <v>0</v>
      </c>
      <c r="E584" s="6" t="s">
        <v>1486</v>
      </c>
      <c r="F584" s="4" t="str">
        <f>IFERROR(VLOOKUP(VENTAS[[#This Row],[Código del producto Vendido]],INVENTARIO[],5,FALSE),"-")</f>
        <v xml:space="preserve">Top corto de cuello cuadrado </v>
      </c>
      <c r="G584" s="4">
        <v>1</v>
      </c>
      <c r="H584" s="13">
        <v>12</v>
      </c>
      <c r="I584" s="13">
        <f>VENTAS[[#This Row],[Cantidad]]*VENTAS[[#This Row],[Precio Venta]]</f>
        <v>12</v>
      </c>
      <c r="J584" s="13">
        <f>IF(VENTAS[[#This Row],[Nombre del Gestor]]&gt;1,  VENTAS[[#This Row],[Total]]*10%, 0)</f>
        <v>0</v>
      </c>
      <c r="K584" s="13">
        <f>IFERROR(VLOOKUP(VENTAS[[#This Row],[Código del producto Vendido]],INVENTARIO[],20,FALSE),"-")*VENTAS[[#This Row],[Cantidad]]</f>
        <v>7.4344444444444449</v>
      </c>
      <c r="L584" s="13">
        <f>VENTAS[[#This Row],[Total]]-VENTAS[[#This Row],[Comisión 10%]]-VENTAS[[#This Row],[Costo]]</f>
        <v>4.5655555555555551</v>
      </c>
    </row>
    <row r="585" spans="1:12" ht="14" x14ac:dyDescent="0.15">
      <c r="A585" s="124" t="s">
        <v>2217</v>
      </c>
      <c r="B585">
        <f>IFERROR(VLOOKUP(VENTAS[[#This Row],[Código del producto Vendido]],INVENTARIO[],25,FALSE),"-")</f>
        <v>0</v>
      </c>
      <c r="E585" s="6" t="s">
        <v>1500</v>
      </c>
      <c r="F585" s="4" t="str">
        <f>IFERROR(VLOOKUP(VENTAS[[#This Row],[Código del producto Vendido]],INVENTARIO[],5,FALSE),"-")</f>
        <v xml:space="preserve">Bolsa cuadrada mini geométrico </v>
      </c>
      <c r="G585" s="4">
        <v>1</v>
      </c>
      <c r="H585" s="13">
        <v>0</v>
      </c>
      <c r="I585" s="13">
        <f>VENTAS[[#This Row],[Cantidad]]*VENTAS[[#This Row],[Precio Venta]]</f>
        <v>0</v>
      </c>
      <c r="J585" s="13">
        <f>IF(VENTAS[[#This Row],[Nombre del Gestor]]&gt;1,  VENTAS[[#This Row],[Total]]*10%, 0)</f>
        <v>0</v>
      </c>
      <c r="K585" s="13">
        <f>IFERROR(VLOOKUP(VENTAS[[#This Row],[Código del producto Vendido]],INVENTARIO[],20,FALSE),"-")*VENTAS[[#This Row],[Cantidad]]</f>
        <v>6.3377777777777773</v>
      </c>
      <c r="L585" s="13">
        <f>VENTAS[[#This Row],[Total]]-VENTAS[[#This Row],[Comisión 10%]]-VENTAS[[#This Row],[Costo]]</f>
        <v>-6.3377777777777773</v>
      </c>
    </row>
    <row r="586" spans="1:12" ht="14" x14ac:dyDescent="0.15">
      <c r="A586" s="124" t="s">
        <v>2217</v>
      </c>
      <c r="B586">
        <f>IFERROR(VLOOKUP(VENTAS[[#This Row],[Código del producto Vendido]],INVENTARIO[],25,FALSE),"-")</f>
        <v>0</v>
      </c>
      <c r="E586" s="6" t="s">
        <v>1513</v>
      </c>
      <c r="F586" s="4" t="str">
        <f>IFERROR(VLOOKUP(VENTAS[[#This Row],[Código del producto Vendido]],INVENTARIO[],5,FALSE),"-")</f>
        <v>Calcetines unicolor</v>
      </c>
      <c r="G586" s="4">
        <v>8</v>
      </c>
      <c r="H586" s="13">
        <v>1.5</v>
      </c>
      <c r="I586" s="13">
        <f>VENTAS[[#This Row],[Cantidad]]*VENTAS[[#This Row],[Precio Venta]]</f>
        <v>12</v>
      </c>
      <c r="J586" s="13">
        <f>IF(VENTAS[[#This Row],[Nombre del Gestor]]&gt;1,  VENTAS[[#This Row],[Total]]*10%, 0)</f>
        <v>0</v>
      </c>
      <c r="K586" s="13">
        <f>IFERROR(VLOOKUP(VENTAS[[#This Row],[Código del producto Vendido]],INVENTARIO[],20,FALSE),"-")*VENTAS[[#This Row],[Cantidad]]</f>
        <v>6.7555555555555555</v>
      </c>
      <c r="L586" s="13">
        <f>VENTAS[[#This Row],[Total]]-VENTAS[[#This Row],[Comisión 10%]]-VENTAS[[#This Row],[Costo]]</f>
        <v>5.2444444444444445</v>
      </c>
    </row>
    <row r="587" spans="1:12" ht="14" x14ac:dyDescent="0.15">
      <c r="A587" s="124" t="s">
        <v>2217</v>
      </c>
      <c r="B587">
        <f>IFERROR(VLOOKUP(VENTAS[[#This Row],[Código del producto Vendido]],INVENTARIO[],25,FALSE),"-")</f>
        <v>0</v>
      </c>
      <c r="E587" s="6" t="s">
        <v>1544</v>
      </c>
      <c r="F587" s="4" t="str">
        <f>IFERROR(VLOOKUP(VENTAS[[#This Row],[Código del producto Vendido]],INVENTARIO[],5,FALSE),"-")</f>
        <v>Vestido de tirantes unicolor con abertura</v>
      </c>
      <c r="G587" s="4">
        <v>1</v>
      </c>
      <c r="H587" s="13">
        <v>16</v>
      </c>
      <c r="I587" s="13">
        <f>VENTAS[[#This Row],[Cantidad]]*VENTAS[[#This Row],[Precio Venta]]</f>
        <v>16</v>
      </c>
      <c r="J587" s="13">
        <f>IF(VENTAS[[#This Row],[Nombre del Gestor]]&gt;1,  VENTAS[[#This Row],[Total]]*10%, 0)</f>
        <v>0</v>
      </c>
      <c r="K587" s="13">
        <f>IFERROR(VLOOKUP(VENTAS[[#This Row],[Código del producto Vendido]],INVENTARIO[],20,FALSE),"-")*VENTAS[[#This Row],[Cantidad]]</f>
        <v>10.722222222222221</v>
      </c>
      <c r="L587" s="13">
        <f>VENTAS[[#This Row],[Total]]-VENTAS[[#This Row],[Comisión 10%]]-VENTAS[[#This Row],[Costo]]</f>
        <v>5.2777777777777786</v>
      </c>
    </row>
    <row r="588" spans="1:12" ht="14" x14ac:dyDescent="0.15">
      <c r="A588" s="124" t="s">
        <v>2217</v>
      </c>
      <c r="B588">
        <f>IFERROR(VLOOKUP(VENTAS[[#This Row],[Código del producto Vendido]],INVENTARIO[],25,FALSE),"-")</f>
        <v>0</v>
      </c>
      <c r="E588" s="6" t="s">
        <v>435</v>
      </c>
      <c r="F588" s="4" t="str">
        <f>IFERROR(VLOOKUP(VENTAS[[#This Row],[Código del producto Vendido]],INVENTARIO[],5,FALSE),"-")</f>
        <v>Top acanalado sin mangas</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5.0222222222222221</v>
      </c>
      <c r="L588" s="13">
        <f>VENTAS[[#This Row],[Total]]-VENTAS[[#This Row],[Comisión 10%]]-VENTAS[[#This Row],[Costo]]</f>
        <v>6.9777777777777779</v>
      </c>
    </row>
    <row r="589" spans="1:12" ht="14" x14ac:dyDescent="0.15">
      <c r="A589" s="124" t="s">
        <v>2217</v>
      </c>
      <c r="B589">
        <f>IFERROR(VLOOKUP(VENTAS[[#This Row],[Código del producto Vendido]],INVENTARIO[],25,FALSE),"-")</f>
        <v>0</v>
      </c>
      <c r="E589" t="s">
        <v>1581</v>
      </c>
      <c r="F589" s="4" t="str">
        <f>IFERROR(VLOOKUP(VENTAS[[#This Row],[Código del producto Vendido]],INVENTARIO[],5,FALSE),"-")</f>
        <v>Sostén Push-up</v>
      </c>
      <c r="G589" s="4">
        <v>1</v>
      </c>
      <c r="H589" s="13">
        <v>12</v>
      </c>
      <c r="I589" s="13">
        <f>VENTAS[[#This Row],[Cantidad]]*VENTAS[[#This Row],[Precio Venta]]</f>
        <v>12</v>
      </c>
      <c r="J589" s="13">
        <f>IF(VENTAS[[#This Row],[Nombre del Gestor]]&gt;1,  VENTAS[[#This Row],[Total]]*10%, 0)</f>
        <v>0</v>
      </c>
      <c r="K589" s="13">
        <f>IFERROR(VLOOKUP(VENTAS[[#This Row],[Código del producto Vendido]],INVENTARIO[],20,FALSE),"-")*VENTAS[[#This Row],[Cantidad]]</f>
        <v>11.133333333333335</v>
      </c>
      <c r="L589" s="13">
        <f>VENTAS[[#This Row],[Total]]-VENTAS[[#This Row],[Comisión 10%]]-VENTAS[[#This Row],[Costo]]</f>
        <v>0.86666666666666536</v>
      </c>
    </row>
    <row r="590" spans="1:12" ht="14" x14ac:dyDescent="0.15">
      <c r="A590" s="124" t="s">
        <v>2217</v>
      </c>
      <c r="B590">
        <f>IFERROR(VLOOKUP(VENTAS[[#This Row],[Código del producto Vendido]],INVENTARIO[],25,FALSE),"-")</f>
        <v>0</v>
      </c>
      <c r="E590" s="6" t="s">
        <v>1621</v>
      </c>
      <c r="F590" s="4" t="str">
        <f>IFERROR(VLOOKUP(VENTAS[[#This Row],[Código del producto Vendido]],INVENTARIO[],5,FALSE),"-")</f>
        <v>Rubor Rosa</v>
      </c>
      <c r="G590" s="4">
        <v>1</v>
      </c>
      <c r="H590" s="13">
        <v>0</v>
      </c>
      <c r="I590" s="13">
        <f>VENTAS[[#This Row],[Cantidad]]*VENTAS[[#This Row],[Precio Venta]]</f>
        <v>0</v>
      </c>
      <c r="J590" s="13">
        <f>IF(VENTAS[[#This Row],[Nombre del Gestor]]&gt;1,  VENTAS[[#This Row],[Total]]*10%, 0)</f>
        <v>0</v>
      </c>
      <c r="K590" s="13">
        <f>IFERROR(VLOOKUP(VENTAS[[#This Row],[Código del producto Vendido]],INVENTARIO[],20,FALSE),"-")*VENTAS[[#This Row],[Cantidad]]</f>
        <v>4.3333333333333339</v>
      </c>
      <c r="L590" s="13">
        <f>VENTAS[[#This Row],[Total]]-VENTAS[[#This Row],[Comisión 10%]]-VENTAS[[#This Row],[Costo]]</f>
        <v>-4.3333333333333339</v>
      </c>
    </row>
    <row r="591" spans="1:12" ht="14" x14ac:dyDescent="0.15">
      <c r="A591" s="124" t="s">
        <v>2217</v>
      </c>
      <c r="B591">
        <f>IFERROR(VLOOKUP(VENTAS[[#This Row],[Código del producto Vendido]],INVENTARIO[],25,FALSE),"-")</f>
        <v>0</v>
      </c>
      <c r="E591" s="6" t="s">
        <v>1622</v>
      </c>
      <c r="F591" s="4" t="str">
        <f>IFERROR(VLOOKUP(VENTAS[[#This Row],[Código del producto Vendido]],INVENTARIO[],5,FALSE),"-")</f>
        <v>Vestido pasión</v>
      </c>
      <c r="G591" s="4">
        <v>1</v>
      </c>
      <c r="H591" s="13">
        <v>35</v>
      </c>
      <c r="I591" s="13">
        <f>VENTAS[[#This Row],[Cantidad]]*VENTAS[[#This Row],[Precio Venta]]</f>
        <v>35</v>
      </c>
      <c r="J591" s="13">
        <f>IF(VENTAS[[#This Row],[Nombre del Gestor]]&gt;1,  VENTAS[[#This Row],[Total]]*10%, 0)</f>
        <v>0</v>
      </c>
      <c r="K591" s="13">
        <f>IFERROR(VLOOKUP(VENTAS[[#This Row],[Código del producto Vendido]],INVENTARIO[],20,FALSE),"-")*VENTAS[[#This Row],[Cantidad]]</f>
        <v>26.388888888888889</v>
      </c>
      <c r="L591" s="13">
        <f>VENTAS[[#This Row],[Total]]-VENTAS[[#This Row],[Comisión 10%]]-VENTAS[[#This Row],[Costo]]</f>
        <v>8.6111111111111107</v>
      </c>
    </row>
    <row r="592" spans="1:12" ht="14" x14ac:dyDescent="0.15">
      <c r="A592" s="124" t="s">
        <v>2217</v>
      </c>
      <c r="B592">
        <f>IFERROR(VLOOKUP(VENTAS[[#This Row],[Código del producto Vendido]],INVENTARIO[],25,FALSE),"-")</f>
        <v>0</v>
      </c>
      <c r="E592" s="6" t="s">
        <v>1771</v>
      </c>
      <c r="F592" s="4" t="str">
        <f>IFERROR(VLOOKUP(VENTAS[[#This Row],[Código del producto Vendido]],INVENTARIO[],5,FALSE),"-")</f>
        <v>Brasier de encaje_Negro Unitalla</v>
      </c>
      <c r="G592" s="4">
        <v>1</v>
      </c>
      <c r="H592" s="13">
        <v>7</v>
      </c>
      <c r="I592" s="13">
        <f>VENTAS[[#This Row],[Cantidad]]*VENTAS[[#This Row],[Precio Venta]]</f>
        <v>7</v>
      </c>
      <c r="J592" s="13">
        <f>IF(VENTAS[[#This Row],[Nombre del Gestor]]&gt;1,  VENTAS[[#This Row],[Total]]*10%, 0)</f>
        <v>0</v>
      </c>
      <c r="K592" s="13">
        <f>IFERROR(VLOOKUP(VENTAS[[#This Row],[Código del producto Vendido]],INVENTARIO[],20,FALSE),"-")*VENTAS[[#This Row],[Cantidad]]</f>
        <v>3.7111111111111112</v>
      </c>
      <c r="L592" s="13">
        <f>VENTAS[[#This Row],[Total]]-VENTAS[[#This Row],[Comisión 10%]]-VENTAS[[#This Row],[Costo]]</f>
        <v>3.2888888888888888</v>
      </c>
    </row>
    <row r="593" spans="1:12" ht="14" x14ac:dyDescent="0.15">
      <c r="A593" s="124" t="s">
        <v>2217</v>
      </c>
      <c r="B593">
        <f>IFERROR(VLOOKUP(VENTAS[[#This Row],[Código del producto Vendido]],INVENTARIO[],25,FALSE),"-")</f>
        <v>0</v>
      </c>
      <c r="E593" s="6" t="s">
        <v>1664</v>
      </c>
      <c r="F593" s="4" t="str">
        <f>IFERROR(VLOOKUP(VENTAS[[#This Row],[Código del producto Vendido]],INVENTARIO[],5,FALSE),"-")</f>
        <v>Falda Godines</v>
      </c>
      <c r="G593" s="4">
        <v>1</v>
      </c>
      <c r="H593" s="13">
        <v>15</v>
      </c>
      <c r="I593" s="13">
        <f>VENTAS[[#This Row],[Cantidad]]*VENTAS[[#This Row],[Precio Venta]]</f>
        <v>15</v>
      </c>
      <c r="J593" s="13">
        <f>IF(VENTAS[[#This Row],[Nombre del Gestor]]&gt;1,  VENTAS[[#This Row],[Total]]*10%, 0)</f>
        <v>0</v>
      </c>
      <c r="K593" s="13">
        <f>IFERROR(VLOOKUP(VENTAS[[#This Row],[Código del producto Vendido]],INVENTARIO[],20,FALSE),"-")*VENTAS[[#This Row],[Cantidad]]</f>
        <v>7.7486363636363631</v>
      </c>
      <c r="L593" s="13">
        <f>VENTAS[[#This Row],[Total]]-VENTAS[[#This Row],[Comisión 10%]]-VENTAS[[#This Row],[Costo]]</f>
        <v>7.2513636363636369</v>
      </c>
    </row>
    <row r="594" spans="1:12" ht="14" x14ac:dyDescent="0.15">
      <c r="A594" s="124" t="s">
        <v>2217</v>
      </c>
      <c r="B594">
        <f>IFERROR(VLOOKUP(VENTAS[[#This Row],[Código del producto Vendido]],INVENTARIO[],25,FALSE),"-")</f>
        <v>0</v>
      </c>
      <c r="E594" s="6" t="s">
        <v>1677</v>
      </c>
      <c r="F594" s="4" t="str">
        <f>IFERROR(VLOOKUP(VENTAS[[#This Row],[Código del producto Vendido]],INVENTARIO[],5,FALSE),"-")</f>
        <v>Pantalón Business Básico</v>
      </c>
      <c r="G594" s="4">
        <v>1</v>
      </c>
      <c r="H594" s="13">
        <v>30</v>
      </c>
      <c r="I594" s="13">
        <f>VENTAS[[#This Row],[Cantidad]]*VENTAS[[#This Row],[Precio Venta]]</f>
        <v>30</v>
      </c>
      <c r="J594" s="13">
        <f>IF(VENTAS[[#This Row],[Nombre del Gestor]]&gt;1,  VENTAS[[#This Row],[Total]]*10%, 0)</f>
        <v>0</v>
      </c>
      <c r="K594" s="13">
        <f>IFERROR(VLOOKUP(VENTAS[[#This Row],[Código del producto Vendido]],INVENTARIO[],20,FALSE),"-")*VENTAS[[#This Row],[Cantidad]]</f>
        <v>21.372272727272726</v>
      </c>
      <c r="L594" s="13">
        <f>VENTAS[[#This Row],[Total]]-VENTAS[[#This Row],[Comisión 10%]]-VENTAS[[#This Row],[Costo]]</f>
        <v>8.6277272727272738</v>
      </c>
    </row>
    <row r="595" spans="1:12" ht="14" x14ac:dyDescent="0.15">
      <c r="A595" s="124" t="s">
        <v>2217</v>
      </c>
      <c r="B595" t="str">
        <f>IFERROR(VLOOKUP(VENTAS[[#This Row],[Código del producto Vendido]],INVENTARIO[],25,FALSE),"-")</f>
        <v>Recibido Freddy 24Mayo</v>
      </c>
      <c r="E595" s="6" t="s">
        <v>1699</v>
      </c>
      <c r="F595" s="4" t="str">
        <f>IFERROR(VLOOKUP(VENTAS[[#This Row],[Código del producto Vendido]],INVENTARIO[],5,FALSE),"-")</f>
        <v>Set de sujetador con tira ajustable 2 paquetes</v>
      </c>
      <c r="G595" s="4">
        <v>1</v>
      </c>
      <c r="H595" s="13">
        <v>15</v>
      </c>
      <c r="I595" s="13">
        <f>VENTAS[[#This Row],[Cantidad]]*VENTAS[[#This Row],[Precio Venta]]</f>
        <v>15</v>
      </c>
      <c r="J595" s="13">
        <f>IF(VENTAS[[#This Row],[Nombre del Gestor]]&gt;1,  VENTAS[[#This Row],[Total]]*10%, 0)</f>
        <v>0</v>
      </c>
      <c r="K595" s="13">
        <f>IFERROR(VLOOKUP(VENTAS[[#This Row],[Código del producto Vendido]],INVENTARIO[],20,FALSE),"-")*VENTAS[[#This Row],[Cantidad]]</f>
        <v>7.6988636363636358</v>
      </c>
      <c r="L595" s="13">
        <f>VENTAS[[#This Row],[Total]]-VENTAS[[#This Row],[Comisión 10%]]-VENTAS[[#This Row],[Costo]]</f>
        <v>7.3011363636363642</v>
      </c>
    </row>
    <row r="596" spans="1:12" ht="14" x14ac:dyDescent="0.15">
      <c r="A596" s="124" t="s">
        <v>2217</v>
      </c>
      <c r="B596" t="str">
        <f>IFERROR(VLOOKUP(VENTAS[[#This Row],[Código del producto Vendido]],INVENTARIO[],25,FALSE),"-")</f>
        <v>Recibido Freddy 12Mayo</v>
      </c>
      <c r="E596" s="6" t="s">
        <v>1707</v>
      </c>
      <c r="F596" s="4" t="str">
        <f>IFERROR(VLOOKUP(VENTAS[[#This Row],[Código del producto Vendido]],INVENTARIO[],5,FALSE),"-")</f>
        <v>Sujetador Básico</v>
      </c>
      <c r="G596" s="4">
        <v>1</v>
      </c>
      <c r="H596" s="13">
        <v>12</v>
      </c>
      <c r="I596" s="13">
        <f>VENTAS[[#This Row],[Cantidad]]*VENTAS[[#This Row],[Precio Venta]]</f>
        <v>12</v>
      </c>
      <c r="J596" s="13">
        <f>IF(VENTAS[[#This Row],[Nombre del Gestor]]&gt;1,  VENTAS[[#This Row],[Total]]*10%, 0)</f>
        <v>0</v>
      </c>
      <c r="K596" s="13">
        <f>IFERROR(VLOOKUP(VENTAS[[#This Row],[Código del producto Vendido]],INVENTARIO[],20,FALSE),"-")*VENTAS[[#This Row],[Cantidad]]</f>
        <v>3.8034090909090907</v>
      </c>
      <c r="L596" s="13">
        <f>VENTAS[[#This Row],[Total]]-VENTAS[[#This Row],[Comisión 10%]]-VENTAS[[#This Row],[Costo]]</f>
        <v>8.1965909090909097</v>
      </c>
    </row>
    <row r="597" spans="1:12" ht="14" x14ac:dyDescent="0.15">
      <c r="A597" s="124" t="s">
        <v>2217</v>
      </c>
      <c r="B597">
        <f>IFERROR(VLOOKUP(VENTAS[[#This Row],[Código del producto Vendido]],INVENTARIO[],25,FALSE),"-")</f>
        <v>0</v>
      </c>
      <c r="E597" s="6" t="s">
        <v>1717</v>
      </c>
      <c r="F597" s="4" t="str">
        <f>IFERROR(VLOOKUP(VENTAS[[#This Row],[Código del producto Vendido]],INVENTARIO[],5,FALSE),"-")</f>
        <v>Pantaloneta Camel</v>
      </c>
      <c r="G597" s="4">
        <v>1</v>
      </c>
      <c r="H597" s="13">
        <v>30</v>
      </c>
      <c r="I597" s="13">
        <f>VENTAS[[#This Row],[Cantidad]]*VENTAS[[#This Row],[Precio Venta]]</f>
        <v>30</v>
      </c>
      <c r="J597" s="13">
        <f>IF(VENTAS[[#This Row],[Nombre del Gestor]]&gt;1,  VENTAS[[#This Row],[Total]]*10%, 0)</f>
        <v>0</v>
      </c>
      <c r="K597" s="13">
        <f>IFERROR(VLOOKUP(VENTAS[[#This Row],[Código del producto Vendido]],INVENTARIO[],20,FALSE),"-")*VENTAS[[#This Row],[Cantidad]]</f>
        <v>18.647727272727273</v>
      </c>
      <c r="L597" s="13">
        <f>VENTAS[[#This Row],[Total]]-VENTAS[[#This Row],[Comisión 10%]]-VENTAS[[#This Row],[Costo]]</f>
        <v>11.352272727272727</v>
      </c>
    </row>
    <row r="598" spans="1:12" ht="14" x14ac:dyDescent="0.15">
      <c r="A598" s="124" t="s">
        <v>2217</v>
      </c>
      <c r="B598">
        <f>IFERROR(VLOOKUP(VENTAS[[#This Row],[Código del producto Vendido]],INVENTARIO[],25,FALSE),"-")</f>
        <v>0</v>
      </c>
      <c r="E598" s="6" t="s">
        <v>1920</v>
      </c>
      <c r="F598" s="4" t="str">
        <f>IFERROR(VLOOKUP(VENTAS[[#This Row],[Código del producto Vendido]],INVENTARIO[],5,FALSE),"-")</f>
        <v>Blazer Crema</v>
      </c>
      <c r="G598" s="4">
        <v>1</v>
      </c>
      <c r="H598" s="13">
        <v>40</v>
      </c>
      <c r="I598" s="13">
        <f>VENTAS[[#This Row],[Cantidad]]*VENTAS[[#This Row],[Precio Venta]]</f>
        <v>40</v>
      </c>
      <c r="J598" s="13">
        <f>IF(VENTAS[[#This Row],[Nombre del Gestor]]&gt;1,  VENTAS[[#This Row],[Total]]*10%, 0)</f>
        <v>0</v>
      </c>
      <c r="K598" s="13">
        <f>IFERROR(VLOOKUP(VENTAS[[#This Row],[Código del producto Vendido]],INVENTARIO[],20,FALSE),"-")*VENTAS[[#This Row],[Cantidad]]</f>
        <v>30</v>
      </c>
      <c r="L598" s="13">
        <f>VENTAS[[#This Row],[Total]]-VENTAS[[#This Row],[Comisión 10%]]-VENTAS[[#This Row],[Costo]]</f>
        <v>10</v>
      </c>
    </row>
    <row r="599" spans="1:12" ht="14" x14ac:dyDescent="0.15">
      <c r="A599" s="124" t="s">
        <v>2217</v>
      </c>
      <c r="B599">
        <f>IFERROR(VLOOKUP(VENTAS[[#This Row],[Código del producto Vendido]],INVENTARIO[],25,FALSE),"-")</f>
        <v>0</v>
      </c>
      <c r="E599" s="6" t="s">
        <v>2031</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2217</v>
      </c>
      <c r="B600">
        <f>IFERROR(VLOOKUP(VENTAS[[#This Row],[Código del producto Vendido]],INVENTARIO[],25,FALSE),"-")</f>
        <v>0</v>
      </c>
      <c r="E600" s="6" t="s">
        <v>2032</v>
      </c>
      <c r="F600" s="4" t="str">
        <f>IFERROR(VLOOKUP(VENTAS[[#This Row],[Código del producto Vendido]],INVENTARIO[],5,FALSE),"-")</f>
        <v>Cardigan Amarillo</v>
      </c>
      <c r="G600" s="4">
        <v>1</v>
      </c>
      <c r="H600" s="13">
        <v>22</v>
      </c>
      <c r="I600" s="13">
        <f>VENTAS[[#This Row],[Cantidad]]*VENTAS[[#This Row],[Precio Venta]]</f>
        <v>22</v>
      </c>
      <c r="J600" s="13">
        <f>IF(VENTAS[[#This Row],[Nombre del Gestor]]&gt;1,  VENTAS[[#This Row],[Total]]*10%, 0)</f>
        <v>0</v>
      </c>
      <c r="K600" s="13">
        <f>IFERROR(VLOOKUP(VENTAS[[#This Row],[Código del producto Vendido]],INVENTARIO[],20,FALSE),"-")*VENTAS[[#This Row],[Cantidad]]</f>
        <v>15</v>
      </c>
      <c r="L600" s="13">
        <f>VENTAS[[#This Row],[Total]]-VENTAS[[#This Row],[Comisión 10%]]-VENTAS[[#This Row],[Costo]]</f>
        <v>7</v>
      </c>
    </row>
    <row r="601" spans="1:12" ht="14" x14ac:dyDescent="0.15">
      <c r="A601" s="124" t="s">
        <v>2217</v>
      </c>
      <c r="B601">
        <f>IFERROR(VLOOKUP(VENTAS[[#This Row],[Código del producto Vendido]],INVENTARIO[],25,FALSE),"-")</f>
        <v>0</v>
      </c>
      <c r="E601" s="6" t="s">
        <v>2035</v>
      </c>
      <c r="F601" s="4" t="str">
        <f>IFERROR(VLOOKUP(VENTAS[[#This Row],[Código del producto Vendido]],INVENTARIO[],5,FALSE),"-")</f>
        <v>Sweater rosa con mangas abiertas</v>
      </c>
      <c r="G601" s="4">
        <v>2</v>
      </c>
      <c r="H601" s="13">
        <v>22</v>
      </c>
      <c r="I601" s="13">
        <f>VENTAS[[#This Row],[Cantidad]]*VENTAS[[#This Row],[Precio Venta]]</f>
        <v>44</v>
      </c>
      <c r="J601" s="13">
        <f>IF(VENTAS[[#This Row],[Nombre del Gestor]]&gt;1,  VENTAS[[#This Row],[Total]]*10%, 0)</f>
        <v>0</v>
      </c>
      <c r="K601" s="13">
        <f>IFERROR(VLOOKUP(VENTAS[[#This Row],[Código del producto Vendido]],INVENTARIO[],20,FALSE),"-")*VENTAS[[#This Row],[Cantidad]]</f>
        <v>40</v>
      </c>
      <c r="L601" s="13">
        <f>VENTAS[[#This Row],[Total]]-VENTAS[[#This Row],[Comisión 10%]]-VENTAS[[#This Row],[Costo]]</f>
        <v>4</v>
      </c>
    </row>
    <row r="602" spans="1:12" ht="14" x14ac:dyDescent="0.15">
      <c r="A602" s="124" t="s">
        <v>2217</v>
      </c>
      <c r="B602">
        <f>IFERROR(VLOOKUP(VENTAS[[#This Row],[Código del producto Vendido]],INVENTARIO[],25,FALSE),"-")</f>
        <v>0</v>
      </c>
      <c r="E602" s="6" t="s">
        <v>2232</v>
      </c>
      <c r="F602" s="4" t="str">
        <f>IFERROR(VLOOKUP(VENTAS[[#This Row],[Código del producto Vendido]],INVENTARIO[],5,FALSE),"-")</f>
        <v xml:space="preserve">Blazer Azul </v>
      </c>
      <c r="G602" s="4">
        <v>1</v>
      </c>
      <c r="H602" s="13">
        <v>40</v>
      </c>
      <c r="I602" s="13">
        <f>VENTAS[[#This Row],[Cantidad]]*VENTAS[[#This Row],[Precio Venta]]</f>
        <v>40</v>
      </c>
      <c r="J602" s="13">
        <f>IF(VENTAS[[#This Row],[Nombre del Gestor]]&gt;1,  VENTAS[[#This Row],[Total]]*10%, 0)</f>
        <v>0</v>
      </c>
      <c r="K602" s="13">
        <f>IFERROR(VLOOKUP(VENTAS[[#This Row],[Código del producto Vendido]],INVENTARIO[],20,FALSE),"-")*VENTAS[[#This Row],[Cantidad]]</f>
        <v>20</v>
      </c>
      <c r="L602" s="13">
        <f>VENTAS[[#This Row],[Total]]-VENTAS[[#This Row],[Comisión 10%]]-VENTAS[[#This Row],[Costo]]</f>
        <v>20</v>
      </c>
    </row>
    <row r="603" spans="1:12" ht="14" x14ac:dyDescent="0.15">
      <c r="A603" s="124" t="s">
        <v>2217</v>
      </c>
      <c r="B603" t="str">
        <f>IFERROR(VLOOKUP(VENTAS[[#This Row],[Código del producto Vendido]],INVENTARIO[],25,FALSE),"-")</f>
        <v>COMPRA F21</v>
      </c>
      <c r="E603" s="6" t="s">
        <v>2086</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2217</v>
      </c>
      <c r="B604" t="str">
        <f>IFERROR(VLOOKUP(VENTAS[[#This Row],[Código del producto Vendido]],INVENTARIO[],25,FALSE),"-")</f>
        <v>COMPRA F21</v>
      </c>
      <c r="E604" s="6" t="s">
        <v>2114</v>
      </c>
      <c r="F604" s="4" t="str">
        <f>IFERROR(VLOOKUP(VENTAS[[#This Row],[Código del producto Vendido]],INVENTARIO[],5,FALSE),"-")</f>
        <v>Mocasín con herrajes</v>
      </c>
      <c r="G604" s="4">
        <v>1</v>
      </c>
      <c r="H604" s="13">
        <v>43</v>
      </c>
      <c r="I604" s="13">
        <f>VENTAS[[#This Row],[Cantidad]]*VENTAS[[#This Row],[Precio Venta]]</f>
        <v>43</v>
      </c>
      <c r="J604" s="13">
        <f>IF(VENTAS[[#This Row],[Nombre del Gestor]]&gt;1,  VENTAS[[#This Row],[Total]]*10%, 0)</f>
        <v>0</v>
      </c>
      <c r="K604" s="13">
        <f>IFERROR(VLOOKUP(VENTAS[[#This Row],[Código del producto Vendido]],INVENTARIO[],20,FALSE),"-")*VENTAS[[#This Row],[Cantidad]]</f>
        <v>27.49</v>
      </c>
      <c r="L604" s="13">
        <f>VENTAS[[#This Row],[Total]]-VENTAS[[#This Row],[Comisión 10%]]-VENTAS[[#This Row],[Costo]]</f>
        <v>15.510000000000002</v>
      </c>
    </row>
    <row r="605" spans="1:12" ht="14" x14ac:dyDescent="0.15">
      <c r="A605" s="124" t="s">
        <v>2217</v>
      </c>
      <c r="B605" t="str">
        <f>IFERROR(VLOOKUP(VENTAS[[#This Row],[Código del producto Vendido]],INVENTARIO[],25,FALSE),"-")</f>
        <v>COMPRA F21</v>
      </c>
      <c r="E605" s="6" t="s">
        <v>2115</v>
      </c>
      <c r="F605" s="4" t="str">
        <f>IFERROR(VLOOKUP(VENTAS[[#This Row],[Código del producto Vendido]],INVENTARIO[],5,FALSE),"-")</f>
        <v>Sandalias minimalistas de plataforma</v>
      </c>
      <c r="G605" s="4">
        <v>1</v>
      </c>
      <c r="H605" s="13">
        <v>30</v>
      </c>
      <c r="I605" s="13">
        <f>VENTAS[[#This Row],[Cantidad]]*VENTAS[[#This Row],[Precio Venta]]</f>
        <v>30</v>
      </c>
      <c r="J605" s="13">
        <f>IF(VENTAS[[#This Row],[Nombre del Gestor]]&gt;1,  VENTAS[[#This Row],[Total]]*10%, 0)</f>
        <v>0</v>
      </c>
      <c r="K605" s="13">
        <f>IFERROR(VLOOKUP(VENTAS[[#This Row],[Código del producto Vendido]],INVENTARIO[],20,FALSE),"-")*VENTAS[[#This Row],[Cantidad]]</f>
        <v>22.490000000000002</v>
      </c>
      <c r="L605" s="13">
        <f>VENTAS[[#This Row],[Total]]-VENTAS[[#This Row],[Comisión 10%]]-VENTAS[[#This Row],[Costo]]</f>
        <v>7.509999999999998</v>
      </c>
    </row>
    <row r="606" spans="1:12" ht="14" x14ac:dyDescent="0.15">
      <c r="A606" s="124" t="s">
        <v>2217</v>
      </c>
      <c r="B606">
        <f>IFERROR(VLOOKUP(VENTAS[[#This Row],[Código del producto Vendido]],INVENTARIO[],25,FALSE),"-")</f>
        <v>0</v>
      </c>
      <c r="E606" s="6" t="s">
        <v>1586</v>
      </c>
      <c r="F606" s="4" t="str">
        <f>IFERROR(VLOOKUP(VENTAS[[#This Row],[Código del producto Vendido]],INVENTARIO[],5,FALSE),"-")</f>
        <v>Sandalias Trenzadas</v>
      </c>
      <c r="G606" s="4">
        <v>1</v>
      </c>
      <c r="H606" s="13">
        <v>35</v>
      </c>
      <c r="I606" s="13">
        <f>VENTAS[[#This Row],[Cantidad]]*VENTAS[[#This Row],[Precio Venta]]</f>
        <v>35</v>
      </c>
      <c r="J606" s="13">
        <f>IF(VENTAS[[#This Row],[Nombre del Gestor]]&gt;1,  VENTAS[[#This Row],[Total]]*10%, 0)</f>
        <v>0</v>
      </c>
      <c r="K606" s="13">
        <f>IFERROR(VLOOKUP(VENTAS[[#This Row],[Código del producto Vendido]],INVENTARIO[],20,FALSE),"-")*VENTAS[[#This Row],[Cantidad]]</f>
        <v>27</v>
      </c>
      <c r="L606" s="13">
        <f>VENTAS[[#This Row],[Total]]-VENTAS[[#This Row],[Comisión 10%]]-VENTAS[[#This Row],[Costo]]</f>
        <v>8</v>
      </c>
    </row>
    <row r="607" spans="1:12" ht="14" x14ac:dyDescent="0.15">
      <c r="A607" s="124" t="s">
        <v>2217</v>
      </c>
      <c r="B607">
        <f>IFERROR(VLOOKUP(VENTAS[[#This Row],[Código del producto Vendido]],INVENTARIO[],25,FALSE),"-")</f>
        <v>0</v>
      </c>
      <c r="E607" s="6" t="s">
        <v>435</v>
      </c>
      <c r="F607" s="4" t="str">
        <f>IFERROR(VLOOKUP(VENTAS[[#This Row],[Código del producto Vendido]],INVENTARIO[],5,FALSE),"-")</f>
        <v>Top acanalado sin mangas</v>
      </c>
      <c r="G607" s="4">
        <v>1</v>
      </c>
      <c r="H607" s="13">
        <v>10</v>
      </c>
      <c r="I607" s="13">
        <f>VENTAS[[#This Row],[Cantidad]]*VENTAS[[#This Row],[Precio Venta]]</f>
        <v>10</v>
      </c>
      <c r="J607" s="13">
        <f>IF(VENTAS[[#This Row],[Nombre del Gestor]]&gt;1,  VENTAS[[#This Row],[Total]]*10%, 0)</f>
        <v>0</v>
      </c>
      <c r="K607" s="13">
        <f>IFERROR(VLOOKUP(VENTAS[[#This Row],[Código del producto Vendido]],INVENTARIO[],20,FALSE),"-")*VENTAS[[#This Row],[Cantidad]]</f>
        <v>5.0222222222222221</v>
      </c>
      <c r="L607" s="13">
        <f>VENTAS[[#This Row],[Total]]-VENTAS[[#This Row],[Comisión 10%]]-VENTAS[[#This Row],[Costo]]</f>
        <v>4.9777777777777779</v>
      </c>
    </row>
    <row r="608" spans="1:12" ht="14" x14ac:dyDescent="0.15">
      <c r="A608" s="124" t="s">
        <v>2217</v>
      </c>
      <c r="B608" t="str">
        <f>IFERROR(VLOOKUP(VENTAS[[#This Row],[Código del producto Vendido]],INVENTARIO[],25,FALSE),"-")</f>
        <v>Viaje Agosto</v>
      </c>
      <c r="E608" s="6" t="s">
        <v>1892</v>
      </c>
      <c r="F608" s="4" t="str">
        <f>IFERROR(VLOOKUP(VENTAS[[#This Row],[Código del producto Vendido]],INVENTARIO[],5,FALSE),"-")</f>
        <v>Pantaloneta negra con abertura</v>
      </c>
      <c r="G608" s="4">
        <v>1</v>
      </c>
      <c r="H608" s="13">
        <v>23</v>
      </c>
      <c r="I608" s="13">
        <f>VENTAS[[#This Row],[Cantidad]]*VENTAS[[#This Row],[Precio Venta]]</f>
        <v>23</v>
      </c>
      <c r="J608" s="13">
        <f>IF(VENTAS[[#This Row],[Nombre del Gestor]]&gt;1,  VENTAS[[#This Row],[Total]]*10%, 0)</f>
        <v>0</v>
      </c>
      <c r="K608" s="13">
        <f>IFERROR(VLOOKUP(VENTAS[[#This Row],[Código del producto Vendido]],INVENTARIO[],20,FALSE),"-")*VENTAS[[#This Row],[Cantidad]]</f>
        <v>15.22</v>
      </c>
      <c r="L608" s="13">
        <f>VENTAS[[#This Row],[Total]]-VENTAS[[#This Row],[Comisión 10%]]-VENTAS[[#This Row],[Costo]]</f>
        <v>7.7799999999999994</v>
      </c>
    </row>
    <row r="609" spans="1:12" ht="14" x14ac:dyDescent="0.15">
      <c r="A609" s="124" t="s">
        <v>2217</v>
      </c>
      <c r="B609">
        <f>IFERROR(VLOOKUP(VENTAS[[#This Row],[Código del producto Vendido]],INVENTARIO[],25,FALSE),"-")</f>
        <v>0</v>
      </c>
      <c r="E609" s="6" t="s">
        <v>2206</v>
      </c>
      <c r="F609" s="4" t="str">
        <f>IFERROR(VLOOKUP(VENTAS[[#This Row],[Código del producto Vendido]],INVENTARIO[],5,FALSE),"-")</f>
        <v>Botas Chalsesa</v>
      </c>
      <c r="G609" s="4">
        <v>1</v>
      </c>
      <c r="H609" s="13">
        <v>90</v>
      </c>
      <c r="I609" s="13">
        <f>VENTAS[[#This Row],[Cantidad]]*VENTAS[[#This Row],[Precio Venta]]</f>
        <v>90</v>
      </c>
      <c r="J609" s="13">
        <f>IF(VENTAS[[#This Row],[Nombre del Gestor]]&gt;1,  VENTAS[[#This Row],[Total]]*10%, 0)</f>
        <v>0</v>
      </c>
      <c r="K609" s="13">
        <f>IFERROR(VLOOKUP(VENTAS[[#This Row],[Código del producto Vendido]],INVENTARIO[],20,FALSE),"-")*VENTAS[[#This Row],[Cantidad]]</f>
        <v>78</v>
      </c>
      <c r="L609" s="13">
        <f>VENTAS[[#This Row],[Total]]-VENTAS[[#This Row],[Comisión 10%]]-VENTAS[[#This Row],[Costo]]</f>
        <v>12</v>
      </c>
    </row>
    <row r="610" spans="1:12" ht="14" x14ac:dyDescent="0.15">
      <c r="A610" s="124" t="s">
        <v>2217</v>
      </c>
      <c r="B610">
        <f>IFERROR(VLOOKUP(VENTAS[[#This Row],[Código del producto Vendido]],INVENTARIO[],25,FALSE),"-")</f>
        <v>0</v>
      </c>
      <c r="E610" s="6" t="s">
        <v>2232</v>
      </c>
      <c r="F610" s="4" t="str">
        <f>IFERROR(VLOOKUP(VENTAS[[#This Row],[Código del producto Vendido]],INVENTARIO[],5,FALSE),"-")</f>
        <v xml:space="preserve">Blazer Azul </v>
      </c>
      <c r="G610" s="4">
        <v>1</v>
      </c>
      <c r="H610" s="13">
        <v>40</v>
      </c>
      <c r="I610" s="13">
        <f>VENTAS[[#This Row],[Cantidad]]*VENTAS[[#This Row],[Precio Venta]]</f>
        <v>40</v>
      </c>
      <c r="J610" s="13">
        <f>IF(VENTAS[[#This Row],[Nombre del Gestor]]&gt;1,  VENTAS[[#This Row],[Total]]*10%, 0)</f>
        <v>0</v>
      </c>
      <c r="K610" s="13">
        <f>IFERROR(VLOOKUP(VENTAS[[#This Row],[Código del producto Vendido]],INVENTARIO[],20,FALSE),"-")*VENTAS[[#This Row],[Cantidad]]</f>
        <v>20</v>
      </c>
      <c r="L610" s="13">
        <f>VENTAS[[#This Row],[Total]]-VENTAS[[#This Row],[Comisión 10%]]-VENTAS[[#This Row],[Costo]]</f>
        <v>20</v>
      </c>
    </row>
    <row r="611" spans="1:12" ht="14" x14ac:dyDescent="0.15">
      <c r="A611" s="124" t="s">
        <v>2217</v>
      </c>
      <c r="B611">
        <f>IFERROR(VLOOKUP(VENTAS[[#This Row],[Código del producto Vendido]],INVENTARIO[],25,FALSE),"-")</f>
        <v>0</v>
      </c>
      <c r="E611" s="6" t="s">
        <v>435</v>
      </c>
      <c r="F611" s="4" t="str">
        <f>IFERROR(VLOOKUP(VENTAS[[#This Row],[Código del producto Vendido]],INVENTARIO[],5,FALSE),"-")</f>
        <v>Top acanalado sin mangas</v>
      </c>
      <c r="G611" s="4">
        <v>1</v>
      </c>
      <c r="H611" s="13">
        <v>10</v>
      </c>
      <c r="I611" s="13">
        <f>VENTAS[[#This Row],[Cantidad]]*VENTAS[[#This Row],[Precio Venta]]</f>
        <v>10</v>
      </c>
      <c r="J611" s="13">
        <f>IF(VENTAS[[#This Row],[Nombre del Gestor]]&gt;1,  VENTAS[[#This Row],[Total]]*10%, 0)</f>
        <v>0</v>
      </c>
      <c r="K611" s="13">
        <f>IFERROR(VLOOKUP(VENTAS[[#This Row],[Código del producto Vendido]],INVENTARIO[],20,FALSE),"-")*VENTAS[[#This Row],[Cantidad]]</f>
        <v>5.0222222222222221</v>
      </c>
      <c r="L611" s="13">
        <f>VENTAS[[#This Row],[Total]]-VENTAS[[#This Row],[Comisión 10%]]-VENTAS[[#This Row],[Costo]]</f>
        <v>4.9777777777777779</v>
      </c>
    </row>
    <row r="612" spans="1:12" ht="14" x14ac:dyDescent="0.15">
      <c r="A612" s="124" t="s">
        <v>2350</v>
      </c>
      <c r="B612">
        <f>IFERROR(VLOOKUP(VENTAS[[#This Row],[Código del producto Vendido]],INVENTARIO[],25,FALSE),"-")</f>
        <v>0</v>
      </c>
      <c r="E612" t="s">
        <v>1464</v>
      </c>
      <c r="F612" s="4" t="str">
        <f>IFERROR(VLOOKUP(VENTAS[[#This Row],[Código del producto Vendido]],INVENTARIO[],5,FALSE),"-")</f>
        <v xml:space="preserve">Pantalones tejido de rayas </v>
      </c>
      <c r="G612" s="4">
        <v>1</v>
      </c>
      <c r="H612" s="13">
        <v>30</v>
      </c>
      <c r="I612" s="13">
        <f>VENTAS[[#This Row],[Cantidad]]*VENTAS[[#This Row],[Precio Venta]]</f>
        <v>30</v>
      </c>
      <c r="J612" s="13">
        <f>IF(VENTAS[[#This Row],[Nombre del Gestor]]&gt;1,  VENTAS[[#This Row],[Total]]*10%, 0)</f>
        <v>0</v>
      </c>
      <c r="K612" s="13">
        <f>IFERROR(VLOOKUP(VENTAS[[#This Row],[Código del producto Vendido]],INVENTARIO[],20,FALSE),"-")*VENTAS[[#This Row],[Cantidad]]</f>
        <v>12.883333333333333</v>
      </c>
      <c r="L612" s="13">
        <f>VENTAS[[#This Row],[Total]]-VENTAS[[#This Row],[Comisión 10%]]-VENTAS[[#This Row],[Costo]]</f>
        <v>17.116666666666667</v>
      </c>
    </row>
    <row r="613" spans="1:12" ht="14" x14ac:dyDescent="0.15">
      <c r="A613" s="124" t="s">
        <v>2350</v>
      </c>
      <c r="B613">
        <f>IFERROR(VLOOKUP(VENTAS[[#This Row],[Código del producto Vendido]],INVENTARIO[],25,FALSE),"-")</f>
        <v>0</v>
      </c>
      <c r="D613" t="s">
        <v>2351</v>
      </c>
      <c r="E613" t="s">
        <v>1381</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3</v>
      </c>
      <c r="K613" s="13">
        <f>IFERROR(VLOOKUP(VENTAS[[#This Row],[Código del producto Vendido]],INVENTARIO[],20,FALSE),"-")*VENTAS[[#This Row],[Cantidad]]</f>
        <v>18.686666666666667</v>
      </c>
      <c r="L613" s="13">
        <f>VENTAS[[#This Row],[Total]]-VENTAS[[#This Row],[Comisión 10%]]-VENTAS[[#This Row],[Costo]]</f>
        <v>8.3133333333333326</v>
      </c>
    </row>
    <row r="614" spans="1:12" ht="14" x14ac:dyDescent="0.15">
      <c r="A614" s="124" t="s">
        <v>2350</v>
      </c>
      <c r="B614">
        <f>IFERROR(VLOOKUP(VENTAS[[#This Row],[Código del producto Vendido]],INVENTARIO[],25,FALSE),"-")</f>
        <v>0</v>
      </c>
      <c r="E614" t="s">
        <v>1381</v>
      </c>
      <c r="F614" s="4" t="str">
        <f>IFERROR(VLOOKUP(VENTAS[[#This Row],[Código del producto Vendido]],INVENTARIO[],5,FALSE),"-")</f>
        <v>Jeans de pierna recta desgarro</v>
      </c>
      <c r="G614" s="4">
        <v>1</v>
      </c>
      <c r="H614" s="13">
        <v>30</v>
      </c>
      <c r="I614" s="13">
        <f>VENTAS[[#This Row],[Cantidad]]*VENTAS[[#This Row],[Precio Venta]]</f>
        <v>30</v>
      </c>
      <c r="J614" s="13">
        <f>IF(VENTAS[[#This Row],[Nombre del Gestor]]&gt;1,  VENTAS[[#This Row],[Total]]*10%, 0)</f>
        <v>0</v>
      </c>
      <c r="K614" s="13">
        <f>IFERROR(VLOOKUP(VENTAS[[#This Row],[Código del producto Vendido]],INVENTARIO[],20,FALSE),"-")*VENTAS[[#This Row],[Cantidad]]</f>
        <v>18.686666666666667</v>
      </c>
      <c r="L614" s="13">
        <f>VENTAS[[#This Row],[Total]]-VENTAS[[#This Row],[Comisión 10%]]-VENTAS[[#This Row],[Costo]]</f>
        <v>11.313333333333333</v>
      </c>
    </row>
    <row r="615" spans="1:12" ht="14" x14ac:dyDescent="0.15">
      <c r="A615" s="124" t="s">
        <v>2350</v>
      </c>
      <c r="B615" t="str">
        <f>IFERROR(VLOOKUP(VENTAS[[#This Row],[Código del producto Vendido]],INVENTARIO[],25,FALSE),"-")</f>
        <v>Yenma 19 Mayo</v>
      </c>
      <c r="D615" t="s">
        <v>2351</v>
      </c>
      <c r="E615" t="s">
        <v>1425</v>
      </c>
      <c r="F615" s="4" t="str">
        <f>IFERROR(VLOOKUP(VENTAS[[#This Row],[Código del producto Vendido]],INVENTARIO[],5,FALSE),"-")</f>
        <v>Blusas Botón Floral Casual</v>
      </c>
      <c r="G615" s="4">
        <v>1</v>
      </c>
      <c r="H615" s="13">
        <v>14</v>
      </c>
      <c r="I615" s="13">
        <f>VENTAS[[#This Row],[Cantidad]]*VENTAS[[#This Row],[Precio Venta]]</f>
        <v>14</v>
      </c>
      <c r="J615" s="13">
        <f>IF(VENTAS[[#This Row],[Nombre del Gestor]]&gt;1,  VENTAS[[#This Row],[Total]]*10%, 0)</f>
        <v>1.4000000000000001</v>
      </c>
      <c r="K615" s="13">
        <f>IFERROR(VLOOKUP(VENTAS[[#This Row],[Código del producto Vendido]],INVENTARIO[],20,FALSE),"-")*VENTAS[[#This Row],[Cantidad]]</f>
        <v>8.2622222222222224</v>
      </c>
      <c r="L615" s="13">
        <f>VENTAS[[#This Row],[Total]]-VENTAS[[#This Row],[Comisión 10%]]-VENTAS[[#This Row],[Costo]]</f>
        <v>4.3377777777777773</v>
      </c>
    </row>
    <row r="616" spans="1:12" ht="14" x14ac:dyDescent="0.15">
      <c r="A616" s="124" t="s">
        <v>2350</v>
      </c>
      <c r="B616" t="str">
        <f>IFERROR(VLOOKUP(VENTAS[[#This Row],[Código del producto Vendido]],INVENTARIO[],25,FALSE),"-")</f>
        <v>Recibido Freddy 12Mayo</v>
      </c>
      <c r="E616" t="s">
        <v>1651</v>
      </c>
      <c r="F616" s="4" t="str">
        <f>IFERROR(VLOOKUP(VENTAS[[#This Row],[Código del producto Vendido]],INVENTARIO[],5,FALSE),"-")</f>
        <v>Maxi Vestido Fruncido</v>
      </c>
      <c r="G616" s="4">
        <v>1</v>
      </c>
      <c r="H616" s="13">
        <v>35</v>
      </c>
      <c r="I616" s="13">
        <f>VENTAS[[#This Row],[Cantidad]]*VENTAS[[#This Row],[Precio Venta]]</f>
        <v>35</v>
      </c>
      <c r="J616" s="13">
        <f>IF(VENTAS[[#This Row],[Nombre del Gestor]]&gt;1,  VENTAS[[#This Row],[Total]]*10%, 0)</f>
        <v>0</v>
      </c>
      <c r="K616" s="13">
        <f>IFERROR(VLOOKUP(VENTAS[[#This Row],[Código del producto Vendido]],INVENTARIO[],20,FALSE),"-")*VENTAS[[#This Row],[Cantidad]]</f>
        <v>21.456363636363633</v>
      </c>
      <c r="L616" s="13">
        <f>VENTAS[[#This Row],[Total]]-VENTAS[[#This Row],[Comisión 10%]]-VENTAS[[#This Row],[Costo]]</f>
        <v>13.543636363636367</v>
      </c>
    </row>
    <row r="617" spans="1:12" ht="14" x14ac:dyDescent="0.15">
      <c r="A617" s="124" t="s">
        <v>2350</v>
      </c>
      <c r="B617">
        <f>IFERROR(VLOOKUP(VENTAS[[#This Row],[Código del producto Vendido]],INVENTARIO[],25,FALSE),"-")</f>
        <v>0</v>
      </c>
      <c r="E617" t="s">
        <v>1677</v>
      </c>
      <c r="F617" s="4" t="str">
        <f>IFERROR(VLOOKUP(VENTAS[[#This Row],[Código del producto Vendido]],INVENTARIO[],5,FALSE),"-")</f>
        <v>Pantalón Business Básico</v>
      </c>
      <c r="G617" s="4">
        <v>1</v>
      </c>
      <c r="H617" s="13">
        <v>28</v>
      </c>
      <c r="I617" s="13">
        <f>VENTAS[[#This Row],[Cantidad]]*VENTAS[[#This Row],[Precio Venta]]</f>
        <v>28</v>
      </c>
      <c r="J617" s="13">
        <f>IF(VENTAS[[#This Row],[Nombre del Gestor]]&gt;1,  VENTAS[[#This Row],[Total]]*10%, 0)</f>
        <v>0</v>
      </c>
      <c r="K617" s="13">
        <f>IFERROR(VLOOKUP(VENTAS[[#This Row],[Código del producto Vendido]],INVENTARIO[],20,FALSE),"-")*VENTAS[[#This Row],[Cantidad]]</f>
        <v>21.372272727272726</v>
      </c>
      <c r="L617" s="13">
        <f>VENTAS[[#This Row],[Total]]-VENTAS[[#This Row],[Comisión 10%]]-VENTAS[[#This Row],[Costo]]</f>
        <v>6.6277272727272738</v>
      </c>
    </row>
    <row r="618" spans="1:12" ht="14" x14ac:dyDescent="0.15">
      <c r="A618" s="124" t="s">
        <v>2350</v>
      </c>
      <c r="B618" t="str">
        <f>IFERROR(VLOOKUP(VENTAS[[#This Row],[Código del producto Vendido]],INVENTARIO[],25,FALSE),"-")</f>
        <v>Recibido Freddy 12 junio</v>
      </c>
      <c r="E618" t="s">
        <v>1723</v>
      </c>
      <c r="F618" s="4" t="str">
        <f>IFERROR(VLOOKUP(VENTAS[[#This Row],[Código del producto Vendido]],INVENTARIO[],5,FALSE),"-")</f>
        <v>Camisero blanco con pinzas</v>
      </c>
      <c r="G618" s="4">
        <v>1</v>
      </c>
      <c r="H618" s="13">
        <v>25</v>
      </c>
      <c r="I618" s="13">
        <f>VENTAS[[#This Row],[Cantidad]]*VENTAS[[#This Row],[Precio Venta]]</f>
        <v>25</v>
      </c>
      <c r="J618" s="13">
        <f>IF(VENTAS[[#This Row],[Nombre del Gestor]]&gt;1,  VENTAS[[#This Row],[Total]]*10%, 0)</f>
        <v>0</v>
      </c>
      <c r="K618" s="13">
        <f>IFERROR(VLOOKUP(VENTAS[[#This Row],[Código del producto Vendido]],INVENTARIO[],20,FALSE),"-")*VENTAS[[#This Row],[Cantidad]]</f>
        <v>16.8</v>
      </c>
      <c r="L618" s="13">
        <f>VENTAS[[#This Row],[Total]]-VENTAS[[#This Row],[Comisión 10%]]-VENTAS[[#This Row],[Costo]]</f>
        <v>8.1999999999999993</v>
      </c>
    </row>
    <row r="619" spans="1:12" ht="14" x14ac:dyDescent="0.15">
      <c r="A619" s="124" t="s">
        <v>2350</v>
      </c>
      <c r="B619" t="str">
        <f>IFERROR(VLOOKUP(VENTAS[[#This Row],[Código del producto Vendido]],INVENTARIO[],25,FALSE),"-")</f>
        <v>Viaje Agosto</v>
      </c>
      <c r="E619" t="s">
        <v>1847</v>
      </c>
      <c r="F619" s="4" t="str">
        <f>IFERROR(VLOOKUP(VENTAS[[#This Row],[Código del producto Vendido]],INVENTARIO[],5,FALSE),"-")</f>
        <v>Falda negra con flores y abertura</v>
      </c>
      <c r="G619" s="4">
        <v>1</v>
      </c>
      <c r="H619" s="13">
        <v>19</v>
      </c>
      <c r="I619" s="13">
        <f>VENTAS[[#This Row],[Cantidad]]*VENTAS[[#This Row],[Precio Venta]]</f>
        <v>19</v>
      </c>
      <c r="J619" s="13">
        <f>IF(VENTAS[[#This Row],[Nombre del Gestor]]&gt;1,  VENTAS[[#This Row],[Total]]*10%, 0)</f>
        <v>0</v>
      </c>
      <c r="K619" s="13">
        <f>IFERROR(VLOOKUP(VENTAS[[#This Row],[Código del producto Vendido]],INVENTARIO[],20,FALSE),"-")*VENTAS[[#This Row],[Cantidad]]</f>
        <v>10.77</v>
      </c>
      <c r="L619" s="13">
        <f>VENTAS[[#This Row],[Total]]-VENTAS[[#This Row],[Comisión 10%]]-VENTAS[[#This Row],[Costo]]</f>
        <v>8.23</v>
      </c>
    </row>
    <row r="620" spans="1:12" ht="14" x14ac:dyDescent="0.15">
      <c r="A620" s="124" t="s">
        <v>2350</v>
      </c>
      <c r="B620" t="str">
        <f>IFERROR(VLOOKUP(VENTAS[[#This Row],[Código del producto Vendido]],INVENTARIO[],25,FALSE),"-")</f>
        <v>Recibido Freddy 24Mayo</v>
      </c>
      <c r="E620" t="s">
        <v>1700</v>
      </c>
      <c r="F620" s="4" t="str">
        <f>IFERROR(VLOOKUP(VENTAS[[#This Row],[Código del producto Vendido]],INVENTARIO[],5,FALSE),"-")</f>
        <v>Top Dreamer Negro</v>
      </c>
      <c r="G620" s="4">
        <v>1</v>
      </c>
      <c r="H620" s="13">
        <v>12</v>
      </c>
      <c r="I620" s="13">
        <f>VENTAS[[#This Row],[Cantidad]]*VENTAS[[#This Row],[Precio Venta]]</f>
        <v>12</v>
      </c>
      <c r="J620" s="13">
        <f>IF(VENTAS[[#This Row],[Nombre del Gestor]]&gt;1,  VENTAS[[#This Row],[Total]]*10%, 0)</f>
        <v>0</v>
      </c>
      <c r="K620" s="13">
        <f>IFERROR(VLOOKUP(VENTAS[[#This Row],[Código del producto Vendido]],INVENTARIO[],20,FALSE),"-")*VENTAS[[#This Row],[Cantidad]]</f>
        <v>7.1568181818181813</v>
      </c>
      <c r="L620" s="13">
        <f>VENTAS[[#This Row],[Total]]-VENTAS[[#This Row],[Comisión 10%]]-VENTAS[[#This Row],[Costo]]</f>
        <v>4.8431818181818187</v>
      </c>
    </row>
    <row r="621" spans="1:12" ht="14" x14ac:dyDescent="0.15">
      <c r="A621" s="124" t="s">
        <v>2350</v>
      </c>
      <c r="B621" t="str">
        <f>IFERROR(VLOOKUP(VENTAS[[#This Row],[Código del producto Vendido]],INVENTARIO[],25,FALSE),"-")</f>
        <v>Viaje Agosto</v>
      </c>
      <c r="E621" t="s">
        <v>1891</v>
      </c>
      <c r="F621" s="4" t="str">
        <f>IFERROR(VLOOKUP(VENTAS[[#This Row],[Código del producto Vendido]],INVENTARIO[],5,FALSE),"-")</f>
        <v>Maxi vestido playero naranja quemada</v>
      </c>
      <c r="G621" s="4">
        <v>2</v>
      </c>
      <c r="H621" s="13">
        <v>35</v>
      </c>
      <c r="I621" s="13">
        <f>VENTAS[[#This Row],[Cantidad]]*VENTAS[[#This Row],[Precio Venta]]</f>
        <v>70</v>
      </c>
      <c r="J621" s="13">
        <f>IF(VENTAS[[#This Row],[Nombre del Gestor]]&gt;1,  VENTAS[[#This Row],[Total]]*10%, 0)</f>
        <v>0</v>
      </c>
      <c r="K621" s="13">
        <f>IFERROR(VLOOKUP(VENTAS[[#This Row],[Código del producto Vendido]],INVENTARIO[],20,FALSE),"-")*VENTAS[[#This Row],[Cantidad]]</f>
        <v>47.9</v>
      </c>
      <c r="L621" s="13">
        <f>VENTAS[[#This Row],[Total]]-VENTAS[[#This Row],[Comisión 10%]]-VENTAS[[#This Row],[Costo]]</f>
        <v>22.1</v>
      </c>
    </row>
    <row r="622" spans="1:12" ht="14" x14ac:dyDescent="0.15">
      <c r="A622" s="124" t="s">
        <v>2350</v>
      </c>
      <c r="B622">
        <f>IFERROR(VLOOKUP(VENTAS[[#This Row],[Código del producto Vendido]],INVENTARIO[],25,FALSE),"-")</f>
        <v>0</v>
      </c>
      <c r="E622" t="s">
        <v>1920</v>
      </c>
      <c r="F622" s="4" t="str">
        <f>IFERROR(VLOOKUP(VENTAS[[#This Row],[Código del producto Vendido]],INVENTARIO[],5,FALSE),"-")</f>
        <v>Blazer Crema</v>
      </c>
      <c r="G622" s="4">
        <v>1</v>
      </c>
      <c r="H622" s="13">
        <v>40</v>
      </c>
      <c r="I622" s="13">
        <f>VENTAS[[#This Row],[Cantidad]]*VENTAS[[#This Row],[Precio Venta]]</f>
        <v>40</v>
      </c>
      <c r="J622" s="13">
        <f>IF(VENTAS[[#This Row],[Nombre del Gestor]]&gt;1,  VENTAS[[#This Row],[Total]]*10%, 0)</f>
        <v>0</v>
      </c>
      <c r="K622" s="13">
        <f>IFERROR(VLOOKUP(VENTAS[[#This Row],[Código del producto Vendido]],INVENTARIO[],20,FALSE),"-")*VENTAS[[#This Row],[Cantidad]]</f>
        <v>30</v>
      </c>
      <c r="L622" s="13">
        <f>VENTAS[[#This Row],[Total]]-VENTAS[[#This Row],[Comisión 10%]]-VENTAS[[#This Row],[Costo]]</f>
        <v>10</v>
      </c>
    </row>
    <row r="623" spans="1:12" ht="14" x14ac:dyDescent="0.15">
      <c r="A623" s="124" t="s">
        <v>2350</v>
      </c>
      <c r="B623">
        <f>IFERROR(VLOOKUP(VENTAS[[#This Row],[Código del producto Vendido]],INVENTARIO[],25,FALSE),"-")</f>
        <v>0</v>
      </c>
      <c r="E623" t="s">
        <v>1925</v>
      </c>
      <c r="F623" s="4" t="str">
        <f>IFERROR(VLOOKUP(VENTAS[[#This Row],[Código del producto Vendido]],INVENTARIO[],5,FALSE),"-")</f>
        <v>Camisa Blanca</v>
      </c>
      <c r="G623" s="4">
        <v>1</v>
      </c>
      <c r="H623" s="13">
        <v>25</v>
      </c>
      <c r="I623" s="13">
        <f>VENTAS[[#This Row],[Cantidad]]*VENTAS[[#This Row],[Precio Venta]]</f>
        <v>25</v>
      </c>
      <c r="J623" s="13">
        <f>IF(VENTAS[[#This Row],[Nombre del Gestor]]&gt;1,  VENTAS[[#This Row],[Total]]*10%, 0)</f>
        <v>0</v>
      </c>
      <c r="K623" s="13">
        <f>IFERROR(VLOOKUP(VENTAS[[#This Row],[Código del producto Vendido]],INVENTARIO[],20,FALSE),"-")*VENTAS[[#This Row],[Cantidad]]</f>
        <v>19</v>
      </c>
      <c r="L623" s="13">
        <f>VENTAS[[#This Row],[Total]]-VENTAS[[#This Row],[Comisión 10%]]-VENTAS[[#This Row],[Costo]]</f>
        <v>6</v>
      </c>
    </row>
    <row r="624" spans="1:12" ht="14" x14ac:dyDescent="0.15">
      <c r="A624" s="124" t="s">
        <v>2350</v>
      </c>
      <c r="B624">
        <f>IFERROR(VLOOKUP(VENTAS[[#This Row],[Código del producto Vendido]],INVENTARIO[],25,FALSE),"-")</f>
        <v>0</v>
      </c>
      <c r="E624" t="s">
        <v>2026</v>
      </c>
      <c r="F624" s="4" t="str">
        <f>IFERROR(VLOOKUP(VENTAS[[#This Row],[Código del producto Vendido]],INVENTARIO[],5,FALSE),"-")</f>
        <v>Blusa Camisa de puño largo</v>
      </c>
      <c r="G624" s="4">
        <v>2</v>
      </c>
      <c r="H624" s="13">
        <v>25</v>
      </c>
      <c r="I624" s="13">
        <f>VENTAS[[#This Row],[Cantidad]]*VENTAS[[#This Row],[Precio Venta]]</f>
        <v>50</v>
      </c>
      <c r="J624" s="13">
        <f>IF(VENTAS[[#This Row],[Nombre del Gestor]]&gt;1,  VENTAS[[#This Row],[Total]]*10%, 0)</f>
        <v>0</v>
      </c>
      <c r="K624" s="13">
        <f>IFERROR(VLOOKUP(VENTAS[[#This Row],[Código del producto Vendido]],INVENTARIO[],20,FALSE),"-")*VENTAS[[#This Row],[Cantidad]]</f>
        <v>32.74</v>
      </c>
      <c r="L624" s="13">
        <f>VENTAS[[#This Row],[Total]]-VENTAS[[#This Row],[Comisión 10%]]-VENTAS[[#This Row],[Costo]]</f>
        <v>17.259999999999998</v>
      </c>
    </row>
    <row r="625" spans="1:12" ht="14" x14ac:dyDescent="0.15">
      <c r="A625" s="124" t="s">
        <v>2350</v>
      </c>
      <c r="B625">
        <f>IFERROR(VLOOKUP(VENTAS[[#This Row],[Código del producto Vendido]],INVENTARIO[],25,FALSE),"-")</f>
        <v>0</v>
      </c>
      <c r="E625" t="s">
        <v>2027</v>
      </c>
      <c r="F625" s="4" t="str">
        <f>IFERROR(VLOOKUP(VENTAS[[#This Row],[Código del producto Vendido]],INVENTARIO[],5,FALSE),"-")</f>
        <v>Blusa Camisa de puño largo</v>
      </c>
      <c r="G625" s="4">
        <v>1</v>
      </c>
      <c r="H625" s="13">
        <v>25</v>
      </c>
      <c r="I625" s="13">
        <f>VENTAS[[#This Row],[Cantidad]]*VENTAS[[#This Row],[Precio Venta]]</f>
        <v>25</v>
      </c>
      <c r="J625" s="13">
        <f>IF(VENTAS[[#This Row],[Nombre del Gestor]]&gt;1,  VENTAS[[#This Row],[Total]]*10%, 0)</f>
        <v>0</v>
      </c>
      <c r="K625" s="13">
        <f>IFERROR(VLOOKUP(VENTAS[[#This Row],[Código del producto Vendido]],INVENTARIO[],20,FALSE),"-")*VENTAS[[#This Row],[Cantidad]]</f>
        <v>16.37</v>
      </c>
      <c r="L625" s="13">
        <f>VENTAS[[#This Row],[Total]]-VENTAS[[#This Row],[Comisión 10%]]-VENTAS[[#This Row],[Costo]]</f>
        <v>8.629999999999999</v>
      </c>
    </row>
    <row r="626" spans="1:12" ht="14" x14ac:dyDescent="0.15">
      <c r="A626" s="124" t="s">
        <v>2350</v>
      </c>
      <c r="B626">
        <f>IFERROR(VLOOKUP(VENTAS[[#This Row],[Código del producto Vendido]],INVENTARIO[],25,FALSE),"-")</f>
        <v>0</v>
      </c>
      <c r="E626" t="s">
        <v>2028</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2350</v>
      </c>
      <c r="B627">
        <f>IFERROR(VLOOKUP(VENTAS[[#This Row],[Código del producto Vendido]],INVENTARIO[],25,FALSE),"-")</f>
        <v>0</v>
      </c>
      <c r="E627" t="s">
        <v>2029</v>
      </c>
      <c r="F627" s="4" t="str">
        <f>IFERROR(VLOOKUP(VENTAS[[#This Row],[Código del producto Vendido]],INVENTARIO[],5,FALSE),"-")</f>
        <v>Camisa entallada dazy</v>
      </c>
      <c r="G627" s="4">
        <v>2</v>
      </c>
      <c r="H627" s="13">
        <v>25</v>
      </c>
      <c r="I627" s="13">
        <f>VENTAS[[#This Row],[Cantidad]]*VENTAS[[#This Row],[Precio Venta]]</f>
        <v>50</v>
      </c>
      <c r="J627" s="13">
        <f>IF(VENTAS[[#This Row],[Nombre del Gestor]]&gt;1,  VENTAS[[#This Row],[Total]]*10%, 0)</f>
        <v>0</v>
      </c>
      <c r="K627" s="13">
        <f>IFERROR(VLOOKUP(VENTAS[[#This Row],[Código del producto Vendido]],INVENTARIO[],20,FALSE),"-")*VENTAS[[#This Row],[Cantidad]]</f>
        <v>31.299999999999997</v>
      </c>
      <c r="L627" s="13">
        <f>VENTAS[[#This Row],[Total]]-VENTAS[[#This Row],[Comisión 10%]]-VENTAS[[#This Row],[Costo]]</f>
        <v>18.700000000000003</v>
      </c>
    </row>
    <row r="628" spans="1:12" ht="14" x14ac:dyDescent="0.15">
      <c r="A628" s="124" t="s">
        <v>2350</v>
      </c>
      <c r="B628">
        <f>IFERROR(VLOOKUP(VENTAS[[#This Row],[Código del producto Vendido]],INVENTARIO[],25,FALSE),"-")</f>
        <v>0</v>
      </c>
      <c r="E628" t="s">
        <v>2057</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2350</v>
      </c>
      <c r="B629">
        <f>IFERROR(VLOOKUP(VENTAS[[#This Row],[Código del producto Vendido]],INVENTARIO[],25,FALSE),"-")</f>
        <v>0</v>
      </c>
      <c r="E629" t="s">
        <v>2059</v>
      </c>
      <c r="F629" s="4" t="str">
        <f>IFERROR(VLOOKUP(VENTAS[[#This Row],[Código del producto Vendido]],INVENTARIO[],5,FALSE),"-")</f>
        <v>Playera negra de cuello cisne</v>
      </c>
      <c r="G629" s="4">
        <v>1</v>
      </c>
      <c r="H629" s="13">
        <v>18</v>
      </c>
      <c r="I629" s="13">
        <f>VENTAS[[#This Row],[Cantidad]]*VENTAS[[#This Row],[Precio Venta]]</f>
        <v>18</v>
      </c>
      <c r="J629" s="13">
        <f>IF(VENTAS[[#This Row],[Nombre del Gestor]]&gt;1,  VENTAS[[#This Row],[Total]]*10%, 0)</f>
        <v>0</v>
      </c>
      <c r="K629" s="13">
        <f>IFERROR(VLOOKUP(VENTAS[[#This Row],[Código del producto Vendido]],INVENTARIO[],20,FALSE),"-")*VENTAS[[#This Row],[Cantidad]]</f>
        <v>11.32</v>
      </c>
      <c r="L629" s="13">
        <f>VENTAS[[#This Row],[Total]]-VENTAS[[#This Row],[Comisión 10%]]-VENTAS[[#This Row],[Costo]]</f>
        <v>6.68</v>
      </c>
    </row>
    <row r="630" spans="1:12" ht="14" x14ac:dyDescent="0.15">
      <c r="A630" s="124" t="s">
        <v>2350</v>
      </c>
      <c r="B630" t="str">
        <f>IFERROR(VLOOKUP(VENTAS[[#This Row],[Código del producto Vendido]],INVENTARIO[],25,FALSE),"-")</f>
        <v>Compra 11 dic 2023</v>
      </c>
      <c r="E630" t="s">
        <v>2065</v>
      </c>
      <c r="F630" s="4" t="str">
        <f>IFERROR(VLOOKUP(VENTAS[[#This Row],[Código del producto Vendido]],INVENTARIO[],5,FALSE),"-")</f>
        <v>Top Bustier tipo corset coral</v>
      </c>
      <c r="G630" s="4">
        <v>1</v>
      </c>
      <c r="H630" s="13">
        <v>22</v>
      </c>
      <c r="I630" s="13">
        <f>VENTAS[[#This Row],[Cantidad]]*VENTAS[[#This Row],[Precio Venta]]</f>
        <v>22</v>
      </c>
      <c r="J630" s="13">
        <f>IF(VENTAS[[#This Row],[Nombre del Gestor]]&gt;1,  VENTAS[[#This Row],[Total]]*10%, 0)</f>
        <v>0</v>
      </c>
      <c r="K630" s="13">
        <f>IFERROR(VLOOKUP(VENTAS[[#This Row],[Código del producto Vendido]],INVENTARIO[],20,FALSE),"-")*VENTAS[[#This Row],[Cantidad]]</f>
        <v>5.5</v>
      </c>
      <c r="L630" s="13">
        <f>VENTAS[[#This Row],[Total]]-VENTAS[[#This Row],[Comisión 10%]]-VENTAS[[#This Row],[Costo]]</f>
        <v>16.5</v>
      </c>
    </row>
    <row r="631" spans="1:12" ht="14" x14ac:dyDescent="0.15">
      <c r="A631" s="124" t="s">
        <v>2350</v>
      </c>
      <c r="B631">
        <f>IFERROR(VLOOKUP(VENTAS[[#This Row],[Código del producto Vendido]],INVENTARIO[],25,FALSE),"-")</f>
        <v>0</v>
      </c>
      <c r="E631" t="s">
        <v>2072</v>
      </c>
      <c r="F631" s="4" t="str">
        <f>IFERROR(VLOOKUP(VENTAS[[#This Row],[Código del producto Vendido]],INVENTARIO[],5,FALSE),"-")</f>
        <v>Vestido acanalado cruzado color crema</v>
      </c>
      <c r="G631" s="4">
        <v>2</v>
      </c>
      <c r="H631" s="13">
        <v>28</v>
      </c>
      <c r="I631" s="13">
        <f>VENTAS[[#This Row],[Cantidad]]*VENTAS[[#This Row],[Precio Venta]]</f>
        <v>56</v>
      </c>
      <c r="J631" s="13">
        <f>IF(VENTAS[[#This Row],[Nombre del Gestor]]&gt;1,  VENTAS[[#This Row],[Total]]*10%, 0)</f>
        <v>0</v>
      </c>
      <c r="K631" s="13">
        <f>IFERROR(VLOOKUP(VENTAS[[#This Row],[Código del producto Vendido]],INVENTARIO[],20,FALSE),"-")*VENTAS[[#This Row],[Cantidad]]</f>
        <v>49.18</v>
      </c>
      <c r="L631" s="13">
        <f>VENTAS[[#This Row],[Total]]-VENTAS[[#This Row],[Comisión 10%]]-VENTAS[[#This Row],[Costo]]</f>
        <v>6.82</v>
      </c>
    </row>
    <row r="632" spans="1:12" ht="14" x14ac:dyDescent="0.15">
      <c r="A632" s="124" t="s">
        <v>2350</v>
      </c>
      <c r="B632">
        <f>IFERROR(VLOOKUP(VENTAS[[#This Row],[Código del producto Vendido]],INVENTARIO[],25,FALSE),"-")</f>
        <v>0</v>
      </c>
      <c r="E632" t="s">
        <v>2073</v>
      </c>
      <c r="F632" s="4" t="str">
        <f>IFERROR(VLOOKUP(VENTAS[[#This Row],[Código del producto Vendido]],INVENTARIO[],5,FALSE),"-")</f>
        <v>Short crema con cinturón</v>
      </c>
      <c r="G632" s="4">
        <v>1</v>
      </c>
      <c r="H632" s="13">
        <v>20</v>
      </c>
      <c r="I632" s="13">
        <f>VENTAS[[#This Row],[Cantidad]]*VENTAS[[#This Row],[Precio Venta]]</f>
        <v>20</v>
      </c>
      <c r="J632" s="13">
        <f>IF(VENTAS[[#This Row],[Nombre del Gestor]]&gt;1,  VENTAS[[#This Row],[Total]]*10%, 0)</f>
        <v>0</v>
      </c>
      <c r="K632" s="13">
        <f>IFERROR(VLOOKUP(VENTAS[[#This Row],[Código del producto Vendido]],INVENTARIO[],20,FALSE),"-")*VENTAS[[#This Row],[Cantidad]]</f>
        <v>12.99</v>
      </c>
      <c r="L632" s="13">
        <f>VENTAS[[#This Row],[Total]]-VENTAS[[#This Row],[Comisión 10%]]-VENTAS[[#This Row],[Costo]]</f>
        <v>7.01</v>
      </c>
    </row>
    <row r="633" spans="1:12" ht="14" x14ac:dyDescent="0.15">
      <c r="A633" s="124" t="s">
        <v>2350</v>
      </c>
      <c r="B633" t="str">
        <f>IFERROR(VLOOKUP(VENTAS[[#This Row],[Código del producto Vendido]],INVENTARIO[],25,FALSE),"-")</f>
        <v>Yenma 19 Mayo</v>
      </c>
      <c r="E633" t="s">
        <v>1399</v>
      </c>
      <c r="F633" s="4" t="str">
        <f>IFERROR(VLOOKUP(VENTAS[[#This Row],[Código del producto Vendido]],INVENTARIO[],5,FALSE),"-")</f>
        <v>Vestido de satén ajustado de tirantes fruncido</v>
      </c>
      <c r="G633" s="4">
        <v>1</v>
      </c>
      <c r="H633" s="13">
        <v>25</v>
      </c>
      <c r="I633" s="13">
        <f>VENTAS[[#This Row],[Cantidad]]*VENTAS[[#This Row],[Precio Venta]]</f>
        <v>25</v>
      </c>
      <c r="J633" s="13">
        <f>IF(VENTAS[[#This Row],[Nombre del Gestor]]&gt;1,  VENTAS[[#This Row],[Total]]*10%, 0)</f>
        <v>0</v>
      </c>
      <c r="K633" s="13">
        <f>IFERROR(VLOOKUP(VENTAS[[#This Row],[Código del producto Vendido]],INVENTARIO[],20,FALSE),"-")*VENTAS[[#This Row],[Cantidad]]</f>
        <v>12.875555555555556</v>
      </c>
      <c r="L633" s="13">
        <f>VENTAS[[#This Row],[Total]]-VENTAS[[#This Row],[Comisión 10%]]-VENTAS[[#This Row],[Costo]]</f>
        <v>12.124444444444444</v>
      </c>
    </row>
    <row r="634" spans="1:12" ht="14" x14ac:dyDescent="0.15">
      <c r="A634" s="124" t="s">
        <v>2350</v>
      </c>
      <c r="B634">
        <f>IFERROR(VLOOKUP(VENTAS[[#This Row],[Código del producto Vendido]],INVENTARIO[],25,FALSE),"-")</f>
        <v>0</v>
      </c>
      <c r="E634" t="s">
        <v>1553</v>
      </c>
      <c r="F634" s="4" t="str">
        <f>IFERROR(VLOOKUP(VENTAS[[#This Row],[Código del producto Vendido]],INVENTARIO[],5,FALSE),"-")</f>
        <v>Vestido con estampado jungla</v>
      </c>
      <c r="G634" s="4">
        <v>1</v>
      </c>
      <c r="H634" s="13">
        <v>16</v>
      </c>
      <c r="I634" s="13">
        <f>VENTAS[[#This Row],[Cantidad]]*VENTAS[[#This Row],[Precio Venta]]</f>
        <v>16</v>
      </c>
      <c r="J634" s="13">
        <f>IF(VENTAS[[#This Row],[Nombre del Gestor]]&gt;1,  VENTAS[[#This Row],[Total]]*10%, 0)</f>
        <v>0</v>
      </c>
      <c r="K634" s="13">
        <f>IFERROR(VLOOKUP(VENTAS[[#This Row],[Código del producto Vendido]],INVENTARIO[],20,FALSE),"-")*VENTAS[[#This Row],[Cantidad]]</f>
        <v>10.722222222222221</v>
      </c>
      <c r="L634" s="13">
        <f>VENTAS[[#This Row],[Total]]-VENTAS[[#This Row],[Comisión 10%]]-VENTAS[[#This Row],[Costo]]</f>
        <v>5.2777777777777786</v>
      </c>
    </row>
    <row r="635" spans="1:12" ht="14" x14ac:dyDescent="0.15">
      <c r="A635" s="124" t="s">
        <v>2350</v>
      </c>
      <c r="B635" t="str">
        <f>IFERROR(VLOOKUP(VENTAS[[#This Row],[Código del producto Vendido]],INVENTARIO[],25,FALSE),"-")</f>
        <v>Compra 7/12/2023</v>
      </c>
      <c r="E635" t="s">
        <v>2185</v>
      </c>
      <c r="F635" s="4" t="str">
        <f>IFERROR(VLOOKUP(VENTAS[[#This Row],[Código del producto Vendido]],INVENTARIO[],5,FALSE),"-")</f>
        <v>Top Bustier encaje</v>
      </c>
      <c r="G635" s="4">
        <v>1</v>
      </c>
      <c r="H635" s="13">
        <v>22</v>
      </c>
      <c r="I635" s="13">
        <f>VENTAS[[#This Row],[Cantidad]]*VENTAS[[#This Row],[Precio Venta]]</f>
        <v>22</v>
      </c>
      <c r="J635" s="13">
        <f>IF(VENTAS[[#This Row],[Nombre del Gestor]]&gt;1,  VENTAS[[#This Row],[Total]]*10%, 0)</f>
        <v>0</v>
      </c>
      <c r="K635" s="13">
        <f>IFERROR(VLOOKUP(VENTAS[[#This Row],[Código del producto Vendido]],INVENTARIO[],20,FALSE),"-")*VENTAS[[#This Row],[Cantidad]]</f>
        <v>13.2</v>
      </c>
      <c r="L635" s="13">
        <f>VENTAS[[#This Row],[Total]]-VENTAS[[#This Row],[Comisión 10%]]-VENTAS[[#This Row],[Costo]]</f>
        <v>8.8000000000000007</v>
      </c>
    </row>
    <row r="636" spans="1:12" ht="14" x14ac:dyDescent="0.15">
      <c r="A636" s="124" t="s">
        <v>2350</v>
      </c>
      <c r="B636" t="str">
        <f>IFERROR(VLOOKUP(VENTAS[[#This Row],[Código del producto Vendido]],INVENTARIO[],25,FALSE),"-")</f>
        <v>Compra 7/12/2023</v>
      </c>
      <c r="E636" t="s">
        <v>2200</v>
      </c>
      <c r="F636" s="4" t="str">
        <f>IFERROR(VLOOKUP(VENTAS[[#This Row],[Código del producto Vendido]],INVENTARIO[],5,FALSE),"-")</f>
        <v>Gafas de sol Dama</v>
      </c>
      <c r="G636" s="4">
        <v>1</v>
      </c>
      <c r="H636" s="13">
        <v>9</v>
      </c>
      <c r="I636" s="13">
        <f>VENTAS[[#This Row],[Cantidad]]*VENTAS[[#This Row],[Precio Venta]]</f>
        <v>9</v>
      </c>
      <c r="J636" s="13">
        <f>IF(VENTAS[[#This Row],[Nombre del Gestor]]&gt;1,  VENTAS[[#This Row],[Total]]*10%, 0)</f>
        <v>0</v>
      </c>
      <c r="K636" s="13">
        <f>IFERROR(VLOOKUP(VENTAS[[#This Row],[Código del producto Vendido]],INVENTARIO[],20,FALSE),"-")*VENTAS[[#This Row],[Cantidad]]</f>
        <v>4.55</v>
      </c>
      <c r="L636" s="13">
        <f>VENTAS[[#This Row],[Total]]-VENTAS[[#This Row],[Comisión 10%]]-VENTAS[[#This Row],[Costo]]</f>
        <v>4.45</v>
      </c>
    </row>
    <row r="637" spans="1:12" ht="14" x14ac:dyDescent="0.15">
      <c r="A637" s="124" t="s">
        <v>2350</v>
      </c>
      <c r="B637" t="str">
        <f>IFERROR(VLOOKUP(VENTAS[[#This Row],[Código del producto Vendido]],INVENTARIO[],25,FALSE),"-")</f>
        <v>Compra 9/12/2023</v>
      </c>
      <c r="E637" t="s">
        <v>2305</v>
      </c>
      <c r="F637" s="4" t="str">
        <f>IFERROR(VLOOKUP(VENTAS[[#This Row],[Código del producto Vendido]],INVENTARIO[],5,FALSE),"-")</f>
        <v>Botas negras de zíper</v>
      </c>
      <c r="G637" s="4">
        <v>1</v>
      </c>
      <c r="H637" s="13">
        <v>40</v>
      </c>
      <c r="I637" s="13">
        <f>VENTAS[[#This Row],[Cantidad]]*VENTAS[[#This Row],[Precio Venta]]</f>
        <v>40</v>
      </c>
      <c r="J637" s="13">
        <f>IF(VENTAS[[#This Row],[Nombre del Gestor]]&gt;1,  VENTAS[[#This Row],[Total]]*10%, 0)</f>
        <v>0</v>
      </c>
      <c r="K637" s="13">
        <f>IFERROR(VLOOKUP(VENTAS[[#This Row],[Código del producto Vendido]],INVENTARIO[],20,FALSE),"-")*VENTAS[[#This Row],[Cantidad]]</f>
        <v>22.42</v>
      </c>
      <c r="L637" s="13">
        <f>VENTAS[[#This Row],[Total]]-VENTAS[[#This Row],[Comisión 10%]]-VENTAS[[#This Row],[Costo]]</f>
        <v>17.579999999999998</v>
      </c>
    </row>
    <row r="638" spans="1:12" ht="14" x14ac:dyDescent="0.15">
      <c r="A638" s="124" t="s">
        <v>2350</v>
      </c>
      <c r="B638" t="str">
        <f>IFERROR(VLOOKUP(VENTAS[[#This Row],[Código del producto Vendido]],INVENTARIO[],25,FALSE),"-")</f>
        <v>Compra 7/12/2023</v>
      </c>
      <c r="C638" t="s">
        <v>2355</v>
      </c>
      <c r="D638" t="s">
        <v>2356</v>
      </c>
      <c r="E638" t="s">
        <v>2182</v>
      </c>
      <c r="F638" s="4" t="str">
        <f>IFERROR(VLOOKUP(VENTAS[[#This Row],[Código del producto Vendido]],INVENTARIO[],5,FALSE),"-")</f>
        <v>Sandalias Albaricoque</v>
      </c>
      <c r="G638" s="4">
        <v>1</v>
      </c>
      <c r="H638" s="13">
        <v>40</v>
      </c>
      <c r="I638" s="13">
        <f>VENTAS[[#This Row],[Cantidad]]*VENTAS[[#This Row],[Precio Venta]]</f>
        <v>40</v>
      </c>
      <c r="J638" s="13">
        <f>IF(VENTAS[[#This Row],[Nombre del Gestor]]&gt;1,  VENTAS[[#This Row],[Total]]*10%, 0)</f>
        <v>4</v>
      </c>
      <c r="K638" s="13">
        <f>IFERROR(VLOOKUP(VENTAS[[#This Row],[Código del producto Vendido]],INVENTARIO[],20,FALSE),"-")*VENTAS[[#This Row],[Cantidad]]</f>
        <v>21.5</v>
      </c>
      <c r="L638" s="13">
        <f>VENTAS[[#This Row],[Total]]-VENTAS[[#This Row],[Comisión 10%]]-VENTAS[[#This Row],[Costo]]</f>
        <v>14.5</v>
      </c>
    </row>
    <row r="639" spans="1:12" ht="14" x14ac:dyDescent="0.15">
      <c r="A639" s="124" t="s">
        <v>2350</v>
      </c>
      <c r="B639" t="str">
        <f>IFERROR(VLOOKUP(VENTAS[[#This Row],[Código del producto Vendido]],INVENTARIO[],25,FALSE),"-")</f>
        <v>Compra 7/12/2023</v>
      </c>
      <c r="D639" t="s">
        <v>2357</v>
      </c>
      <c r="E639" t="s">
        <v>2193</v>
      </c>
      <c r="F639" s="4" t="str">
        <f>IFERROR(VLOOKUP(VENTAS[[#This Row],[Código del producto Vendido]],INVENTARIO[],5,FALSE),"-")</f>
        <v>Falda de mezclilla negra a la cintura</v>
      </c>
      <c r="G639" s="4">
        <v>1</v>
      </c>
      <c r="H639" s="13">
        <v>0</v>
      </c>
      <c r="I639" s="13">
        <f>VENTAS[[#This Row],[Cantidad]]*VENTAS[[#This Row],[Precio Venta]]</f>
        <v>0</v>
      </c>
      <c r="J639" s="13">
        <f>IF(VENTAS[[#This Row],[Nombre del Gestor]]&gt;1,  VENTAS[[#This Row],[Total]]*10%, 0)</f>
        <v>0</v>
      </c>
      <c r="K639" s="13">
        <f>IFERROR(VLOOKUP(VENTAS[[#This Row],[Código del producto Vendido]],INVENTARIO[],20,FALSE),"-")*VENTAS[[#This Row],[Cantidad]]</f>
        <v>13.5</v>
      </c>
      <c r="L639" s="13">
        <f>VENTAS[[#This Row],[Total]]-VENTAS[[#This Row],[Comisión 10%]]-VENTAS[[#This Row],[Costo]]</f>
        <v>-13.5</v>
      </c>
    </row>
    <row r="640" spans="1:12" ht="14" x14ac:dyDescent="0.15">
      <c r="A640" s="124" t="s">
        <v>2350</v>
      </c>
      <c r="B640" t="str">
        <f>IFERROR(VLOOKUP(VENTAS[[#This Row],[Código del producto Vendido]],INVENTARIO[],25,FALSE),"-")</f>
        <v>Compra 7/12/2023</v>
      </c>
      <c r="D640" t="s">
        <v>2358</v>
      </c>
      <c r="E640" t="s">
        <v>2165</v>
      </c>
      <c r="F640" s="4" t="str">
        <f>IFERROR(VLOOKUP(VENTAS[[#This Row],[Código del producto Vendido]],INVENTARIO[],5,FALSE),"-")</f>
        <v>Vestido Frenchy Ajustado</v>
      </c>
      <c r="G640" s="4">
        <v>1</v>
      </c>
      <c r="H640" s="13">
        <v>25</v>
      </c>
      <c r="I640" s="13">
        <f>VENTAS[[#This Row],[Cantidad]]*VENTAS[[#This Row],[Precio Venta]]</f>
        <v>25</v>
      </c>
      <c r="J640" s="13">
        <f>IF(VENTAS[[#This Row],[Nombre del Gestor]]&gt;1,  VENTAS[[#This Row],[Total]]*10%, 0)</f>
        <v>2.5</v>
      </c>
      <c r="K640" s="13">
        <f>IFERROR(VLOOKUP(VENTAS[[#This Row],[Código del producto Vendido]],INVENTARIO[],20,FALSE),"-")*VENTAS[[#This Row],[Cantidad]]</f>
        <v>10</v>
      </c>
      <c r="L640" s="13">
        <f>VENTAS[[#This Row],[Total]]-VENTAS[[#This Row],[Comisión 10%]]-VENTAS[[#This Row],[Costo]]</f>
        <v>12.5</v>
      </c>
    </row>
    <row r="641" spans="1:12" ht="14" x14ac:dyDescent="0.15">
      <c r="A641" s="124" t="s">
        <v>2350</v>
      </c>
      <c r="B641" t="str">
        <f>IFERROR(VLOOKUP(VENTAS[[#This Row],[Código del producto Vendido]],INVENTARIO[],25,FALSE),"-")</f>
        <v>Compra 7/12/2023</v>
      </c>
      <c r="D641" t="s">
        <v>2351</v>
      </c>
      <c r="E641" t="s">
        <v>2171</v>
      </c>
      <c r="F641" s="4" t="str">
        <f>IFERROR(VLOOKUP(VENTAS[[#This Row],[Código del producto Vendido]],INVENTARIO[],5,FALSE),"-")</f>
        <v>Pantalón Negro Acampanado</v>
      </c>
      <c r="G641" s="4">
        <v>1</v>
      </c>
      <c r="H641" s="13">
        <v>28</v>
      </c>
      <c r="I641" s="13">
        <f>VENTAS[[#This Row],[Cantidad]]*VENTAS[[#This Row],[Precio Venta]]</f>
        <v>28</v>
      </c>
      <c r="J641" s="13">
        <f>IF(VENTAS[[#This Row],[Nombre del Gestor]]&gt;1,  VENTAS[[#This Row],[Total]]*10%, 0)</f>
        <v>2.8000000000000003</v>
      </c>
      <c r="K641" s="13">
        <f>IFERROR(VLOOKUP(VENTAS[[#This Row],[Código del producto Vendido]],INVENTARIO[],20,FALSE),"-")*VENTAS[[#This Row],[Cantidad]]</f>
        <v>15</v>
      </c>
      <c r="L641" s="13">
        <f>VENTAS[[#This Row],[Total]]-VENTAS[[#This Row],[Comisión 10%]]-VENTAS[[#This Row],[Costo]]</f>
        <v>10.199999999999999</v>
      </c>
    </row>
    <row r="642" spans="1:12" ht="14" x14ac:dyDescent="0.15">
      <c r="A642" s="124" t="s">
        <v>2350</v>
      </c>
      <c r="B642" t="str">
        <f>IFERROR(VLOOKUP(VENTAS[[#This Row],[Código del producto Vendido]],INVENTARIO[],25,FALSE),"-")</f>
        <v>Compra 7/12/2023</v>
      </c>
      <c r="D642" t="s">
        <v>2358</v>
      </c>
      <c r="E642" t="s">
        <v>2164</v>
      </c>
      <c r="F642" s="4" t="str">
        <f>IFERROR(VLOOKUP(VENTAS[[#This Row],[Código del producto Vendido]],INVENTARIO[],5,FALSE),"-")</f>
        <v>Pullover cuello redondo</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6</v>
      </c>
      <c r="L642" s="13">
        <f>VENTAS[[#This Row],[Total]]-VENTAS[[#This Row],[Comisión 10%]]-VENTAS[[#This Row],[Costo]]</f>
        <v>5.6999999999999993</v>
      </c>
    </row>
    <row r="643" spans="1:12" ht="14" x14ac:dyDescent="0.15">
      <c r="A643" s="124" t="s">
        <v>2350</v>
      </c>
      <c r="B643" t="str">
        <f>IFERROR(VLOOKUP(VENTAS[[#This Row],[Código del producto Vendido]],INVENTARIO[],25,FALSE),"-")</f>
        <v>Compra 7/12/2023</v>
      </c>
      <c r="D643" t="s">
        <v>2358</v>
      </c>
      <c r="E643" t="s">
        <v>2163</v>
      </c>
      <c r="F643" s="4" t="str">
        <f>IFERROR(VLOOKUP(VENTAS[[#This Row],[Código del producto Vendido]],INVENTARIO[],5,FALSE),"-")</f>
        <v>Pullover cuello redondo</v>
      </c>
      <c r="G643" s="4">
        <v>1</v>
      </c>
      <c r="H643" s="13">
        <v>13</v>
      </c>
      <c r="I643" s="13">
        <f>VENTAS[[#This Row],[Cantidad]]*VENTAS[[#This Row],[Precio Venta]]</f>
        <v>13</v>
      </c>
      <c r="J643" s="13">
        <f>IF(VENTAS[[#This Row],[Nombre del Gestor]]&gt;1,  VENTAS[[#This Row],[Total]]*10%, 0)</f>
        <v>1.3</v>
      </c>
      <c r="K643" s="13">
        <f>IFERROR(VLOOKUP(VENTAS[[#This Row],[Código del producto Vendido]],INVENTARIO[],20,FALSE),"-")*VENTAS[[#This Row],[Cantidad]]</f>
        <v>6</v>
      </c>
      <c r="L643" s="13">
        <f>VENTAS[[#This Row],[Total]]-VENTAS[[#This Row],[Comisión 10%]]-VENTAS[[#This Row],[Costo]]</f>
        <v>5.6999999999999993</v>
      </c>
    </row>
    <row r="644" spans="1:12" ht="14" x14ac:dyDescent="0.15">
      <c r="A644" s="124" t="s">
        <v>2350</v>
      </c>
      <c r="B644" t="str">
        <f>IFERROR(VLOOKUP(VENTAS[[#This Row],[Código del producto Vendido]],INVENTARIO[],25,FALSE),"-")</f>
        <v>Recibido Freddy 24Mayo</v>
      </c>
      <c r="D644" t="s">
        <v>2358</v>
      </c>
      <c r="E644" t="s">
        <v>1701</v>
      </c>
      <c r="F644" s="4" t="str">
        <f>IFERROR(VLOOKUP(VENTAS[[#This Row],[Código del producto Vendido]],INVENTARIO[],5,FALSE),"-")</f>
        <v>Top Dreamer Negro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7.1568181818181813</v>
      </c>
      <c r="L644" s="13">
        <f>VENTAS[[#This Row],[Total]]-VENTAS[[#This Row],[Comisión 10%]]-VENTAS[[#This Row],[Costo]]</f>
        <v>3.6431818181818194</v>
      </c>
    </row>
    <row r="645" spans="1:12" ht="14" x14ac:dyDescent="0.15">
      <c r="A645" s="124" t="s">
        <v>2350</v>
      </c>
      <c r="B645" t="str">
        <f>IFERROR(VLOOKUP(VENTAS[[#This Row],[Código del producto Vendido]],INVENTARIO[],25,FALSE),"-")</f>
        <v>Viaje Agosto</v>
      </c>
      <c r="D645" t="s">
        <v>2358</v>
      </c>
      <c r="E645" t="s">
        <v>1783</v>
      </c>
      <c r="F645" s="4" t="str">
        <f>IFERROR(VLOOKUP(VENTAS[[#This Row],[Código del producto Vendido]],INVENTARIO[],5,FALSE),"-")</f>
        <v>Pullover negro cuello redondo</v>
      </c>
      <c r="G645" s="4">
        <v>1</v>
      </c>
      <c r="H645" s="13">
        <v>12</v>
      </c>
      <c r="I645" s="13">
        <f>VENTAS[[#This Row],[Cantidad]]*VENTAS[[#This Row],[Precio Venta]]</f>
        <v>12</v>
      </c>
      <c r="J645" s="13">
        <f>IF(VENTAS[[#This Row],[Nombre del Gestor]]&gt;1,  VENTAS[[#This Row],[Total]]*10%, 0)</f>
        <v>1.2000000000000002</v>
      </c>
      <c r="K645" s="13">
        <f>IFERROR(VLOOKUP(VENTAS[[#This Row],[Código del producto Vendido]],INVENTARIO[],20,FALSE),"-")*VENTAS[[#This Row],[Cantidad]]</f>
        <v>8.5300000000000011</v>
      </c>
      <c r="L645" s="13">
        <f>VENTAS[[#This Row],[Total]]-VENTAS[[#This Row],[Comisión 10%]]-VENTAS[[#This Row],[Costo]]</f>
        <v>2.2699999999999996</v>
      </c>
    </row>
    <row r="646" spans="1:12" ht="14" x14ac:dyDescent="0.15">
      <c r="A646" s="124" t="s">
        <v>2350</v>
      </c>
      <c r="B646" t="str">
        <f>IFERROR(VLOOKUP(VENTAS[[#This Row],[Código del producto Vendido]],INVENTARIO[],25,FALSE),"-")</f>
        <v>Compra 7/12/2023</v>
      </c>
      <c r="E646" t="s">
        <v>2138</v>
      </c>
      <c r="F646" s="4" t="str">
        <f>IFERROR(VLOOKUP(VENTAS[[#This Row],[Código del producto Vendido]],INVENTARIO[],5,FALSE),"-")</f>
        <v>Camiseta Dazy Blanco</v>
      </c>
      <c r="G646" s="4">
        <v>1</v>
      </c>
      <c r="H646" s="13">
        <v>13</v>
      </c>
      <c r="I646" s="13">
        <f>VENTAS[[#This Row],[Cantidad]]*VENTAS[[#This Row],[Precio Venta]]</f>
        <v>13</v>
      </c>
      <c r="J646" s="13">
        <f>IF(VENTAS[[#This Row],[Nombre del Gestor]]&gt;1,  VENTAS[[#This Row],[Total]]*10%, 0)</f>
        <v>0</v>
      </c>
      <c r="K646" s="13">
        <f>IFERROR(VLOOKUP(VENTAS[[#This Row],[Código del producto Vendido]],INVENTARIO[],20,FALSE),"-")*VENTAS[[#This Row],[Cantidad]]</f>
        <v>6</v>
      </c>
      <c r="L646" s="13">
        <f>VENTAS[[#This Row],[Total]]-VENTAS[[#This Row],[Comisión 10%]]-VENTAS[[#This Row],[Costo]]</f>
        <v>7</v>
      </c>
    </row>
    <row r="647" spans="1:12" ht="14" x14ac:dyDescent="0.15">
      <c r="A647" s="124" t="s">
        <v>2350</v>
      </c>
      <c r="B647" t="str">
        <f>IFERROR(VLOOKUP(VENTAS[[#This Row],[Código del producto Vendido]],INVENTARIO[],25,FALSE),"-")</f>
        <v>Compra 7/12/2023</v>
      </c>
      <c r="E647" t="s">
        <v>2140</v>
      </c>
      <c r="F647" s="4" t="str">
        <f>IFERROR(VLOOKUP(VENTAS[[#This Row],[Código del producto Vendido]],INVENTARIO[],5,FALSE),"-")</f>
        <v>Pantalón negro acampanado</v>
      </c>
      <c r="G647" s="4">
        <v>1</v>
      </c>
      <c r="H647" s="13">
        <v>28</v>
      </c>
      <c r="I647" s="13">
        <f>VENTAS[[#This Row],[Cantidad]]*VENTAS[[#This Row],[Precio Venta]]</f>
        <v>28</v>
      </c>
      <c r="J647" s="13">
        <f>IF(VENTAS[[#This Row],[Nombre del Gestor]]&gt;1,  VENTAS[[#This Row],[Total]]*10%, 0)</f>
        <v>0</v>
      </c>
      <c r="K647" s="13">
        <f>IFERROR(VLOOKUP(VENTAS[[#This Row],[Código del producto Vendido]],INVENTARIO[],20,FALSE),"-")*VENTAS[[#This Row],[Cantidad]]</f>
        <v>13.5</v>
      </c>
      <c r="L647" s="13">
        <f>VENTAS[[#This Row],[Total]]-VENTAS[[#This Row],[Comisión 10%]]-VENTAS[[#This Row],[Costo]]</f>
        <v>14.5</v>
      </c>
    </row>
    <row r="648" spans="1:12" ht="14" x14ac:dyDescent="0.15">
      <c r="A648" s="124" t="s">
        <v>2350</v>
      </c>
      <c r="B648" t="str">
        <f>IFERROR(VLOOKUP(VENTAS[[#This Row],[Código del producto Vendido]],INVENTARIO[],25,FALSE),"-")</f>
        <v>Compra 7/12/2023</v>
      </c>
      <c r="D648" t="s">
        <v>2359</v>
      </c>
      <c r="E648" t="s">
        <v>2146</v>
      </c>
      <c r="F648" s="4" t="str">
        <f>IFERROR(VLOOKUP(VENTAS[[#This Row],[Código del producto Vendido]],INVENTARIO[],5,FALSE),"-")</f>
        <v>Vestido Camisero flores</v>
      </c>
      <c r="G648" s="4">
        <v>1</v>
      </c>
      <c r="H648" s="13">
        <v>35</v>
      </c>
      <c r="I648" s="13">
        <f>VENTAS[[#This Row],[Cantidad]]*VENTAS[[#This Row],[Precio Venta]]</f>
        <v>35</v>
      </c>
      <c r="J648" s="13">
        <f>IF(VENTAS[[#This Row],[Nombre del Gestor]]&gt;1,  VENTAS[[#This Row],[Total]]*10%, 0)</f>
        <v>3.5</v>
      </c>
      <c r="K648" s="13">
        <f>IFERROR(VLOOKUP(VENTAS[[#This Row],[Código del producto Vendido]],INVENTARIO[],20,FALSE),"-")*VENTAS[[#This Row],[Cantidad]]</f>
        <v>15.6</v>
      </c>
      <c r="L648" s="13">
        <f>VENTAS[[#This Row],[Total]]-VENTAS[[#This Row],[Comisión 10%]]-VENTAS[[#This Row],[Costo]]</f>
        <v>15.9</v>
      </c>
    </row>
    <row r="649" spans="1:12" ht="14" x14ac:dyDescent="0.15">
      <c r="A649" s="124" t="s">
        <v>2350</v>
      </c>
      <c r="B649" t="str">
        <f>IFERROR(VLOOKUP(VENTAS[[#This Row],[Código del producto Vendido]],INVENTARIO[],25,FALSE),"-")</f>
        <v>Compra 7/12/2023</v>
      </c>
      <c r="E649" t="s">
        <v>2160</v>
      </c>
      <c r="F649" s="4" t="str">
        <f>IFERROR(VLOOKUP(VENTAS[[#This Row],[Código del producto Vendido]],INVENTARIO[],5,FALSE),"-")</f>
        <v>Chaleco blanco botones</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12</v>
      </c>
      <c r="L649" s="13">
        <f>VENTAS[[#This Row],[Total]]-VENTAS[[#This Row],[Comisión 10%]]-VENTAS[[#This Row],[Costo]]</f>
        <v>13</v>
      </c>
    </row>
    <row r="650" spans="1:12" ht="14" x14ac:dyDescent="0.15">
      <c r="A650" s="124" t="s">
        <v>2350</v>
      </c>
      <c r="B650" t="str">
        <f>IFERROR(VLOOKUP(VENTAS[[#This Row],[Código del producto Vendido]],INVENTARIO[],25,FALSE),"-")</f>
        <v>Compra 7/12/2023</v>
      </c>
      <c r="E650" t="s">
        <v>2178</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12</v>
      </c>
      <c r="L650" s="13">
        <f>VENTAS[[#This Row],[Total]]-VENTAS[[#This Row],[Comisión 10%]]-VENTAS[[#This Row],[Costo]]</f>
        <v>13</v>
      </c>
    </row>
    <row r="651" spans="1:12" ht="14" x14ac:dyDescent="0.15">
      <c r="A651" s="124" t="s">
        <v>2350</v>
      </c>
      <c r="B651" t="str">
        <f>IFERROR(VLOOKUP(VENTAS[[#This Row],[Código del producto Vendido]],INVENTARIO[],25,FALSE),"-")</f>
        <v>Compra 7/12/2023</v>
      </c>
      <c r="E651" t="s">
        <v>2179</v>
      </c>
      <c r="F651" s="4" t="str">
        <f>IFERROR(VLOOKUP(VENTAS[[#This Row],[Código del producto Vendido]],INVENTARIO[],5,FALSE),"-")</f>
        <v>Chaleco de traje</v>
      </c>
      <c r="G651" s="4">
        <v>1</v>
      </c>
      <c r="H651" s="13">
        <v>25</v>
      </c>
      <c r="I651" s="13">
        <f>VENTAS[[#This Row],[Cantidad]]*VENTAS[[#This Row],[Precio Venta]]</f>
        <v>25</v>
      </c>
      <c r="J651" s="13">
        <f>IF(VENTAS[[#This Row],[Nombre del Gestor]]&gt;1,  VENTAS[[#This Row],[Total]]*10%, 0)</f>
        <v>0</v>
      </c>
      <c r="K651" s="13">
        <f>IFERROR(VLOOKUP(VENTAS[[#This Row],[Código del producto Vendido]],INVENTARIO[],20,FALSE),"-")*VENTAS[[#This Row],[Cantidad]]</f>
        <v>12</v>
      </c>
      <c r="L651" s="13">
        <f>VENTAS[[#This Row],[Total]]-VENTAS[[#This Row],[Comisión 10%]]-VENTAS[[#This Row],[Costo]]</f>
        <v>13</v>
      </c>
    </row>
    <row r="652" spans="1:12" ht="14" x14ac:dyDescent="0.15">
      <c r="A652" s="124" t="s">
        <v>2350</v>
      </c>
      <c r="B652" t="str">
        <f>IFERROR(VLOOKUP(VENTAS[[#This Row],[Código del producto Vendido]],INVENTARIO[],25,FALSE),"-")</f>
        <v>Compra 7/12/2023</v>
      </c>
      <c r="E652" t="s">
        <v>2190</v>
      </c>
      <c r="F652" s="4" t="str">
        <f>IFERROR(VLOOKUP(VENTAS[[#This Row],[Código del producto Vendido]],INVENTARIO[],5,FALSE),"-")</f>
        <v>Top Bustier Encaje</v>
      </c>
      <c r="G652" s="4">
        <v>1</v>
      </c>
      <c r="H652" s="13">
        <v>22</v>
      </c>
      <c r="I652" s="13">
        <f>VENTAS[[#This Row],[Cantidad]]*VENTAS[[#This Row],[Precio Venta]]</f>
        <v>22</v>
      </c>
      <c r="J652" s="13">
        <f>IF(VENTAS[[#This Row],[Nombre del Gestor]]&gt;1,  VENTAS[[#This Row],[Total]]*10%, 0)</f>
        <v>0</v>
      </c>
      <c r="K652" s="13">
        <f>IFERROR(VLOOKUP(VENTAS[[#This Row],[Código del producto Vendido]],INVENTARIO[],20,FALSE),"-")*VENTAS[[#This Row],[Cantidad]]</f>
        <v>13.2</v>
      </c>
      <c r="L652" s="13">
        <f>VENTAS[[#This Row],[Total]]-VENTAS[[#This Row],[Comisión 10%]]-VENTAS[[#This Row],[Costo]]</f>
        <v>8.8000000000000007</v>
      </c>
    </row>
    <row r="653" spans="1:12" ht="14" x14ac:dyDescent="0.15">
      <c r="A653" s="124" t="s">
        <v>2350</v>
      </c>
      <c r="B653" t="str">
        <f>IFERROR(VLOOKUP(VENTAS[[#This Row],[Código del producto Vendido]],INVENTARIO[],25,FALSE),"-")</f>
        <v>Compra 7/12/2023</v>
      </c>
      <c r="E653" t="s">
        <v>2134</v>
      </c>
      <c r="F653" s="4" t="str">
        <f>IFERROR(VLOOKUP(VENTAS[[#This Row],[Código del producto Vendido]],INVENTARIO[],5,FALSE),"-")</f>
        <v>Camiseta Dazy Negro</v>
      </c>
      <c r="G653" s="4">
        <v>1</v>
      </c>
      <c r="H653" s="13">
        <v>13</v>
      </c>
      <c r="I653" s="13">
        <f>VENTAS[[#This Row],[Cantidad]]*VENTAS[[#This Row],[Precio Venta]]</f>
        <v>13</v>
      </c>
      <c r="J653" s="13">
        <f>IF(VENTAS[[#This Row],[Nombre del Gestor]]&gt;1,  VENTAS[[#This Row],[Total]]*10%, 0)</f>
        <v>0</v>
      </c>
      <c r="K653" s="13">
        <f>IFERROR(VLOOKUP(VENTAS[[#This Row],[Código del producto Vendido]],INVENTARIO[],20,FALSE),"-")*VENTAS[[#This Row],[Cantidad]]</f>
        <v>6</v>
      </c>
      <c r="L653" s="13">
        <f>VENTAS[[#This Row],[Total]]-VENTAS[[#This Row],[Comisión 10%]]-VENTAS[[#This Row],[Costo]]</f>
        <v>7</v>
      </c>
    </row>
    <row r="654" spans="1:12" ht="14" x14ac:dyDescent="0.15">
      <c r="A654" s="124" t="s">
        <v>2350</v>
      </c>
      <c r="B654" t="str">
        <f>IFERROR(VLOOKUP(VENTAS[[#This Row],[Código del producto Vendido]],INVENTARIO[],25,FALSE),"-")</f>
        <v>Compra 7/12/2023</v>
      </c>
      <c r="D654" t="s">
        <v>2358</v>
      </c>
      <c r="E654" t="s">
        <v>2167</v>
      </c>
      <c r="F654" s="4" t="str">
        <f>IFERROR(VLOOKUP(VENTAS[[#This Row],[Código del producto Vendido]],INVENTARIO[],5,FALSE),"-")</f>
        <v>Camiseta Dazy Blanco</v>
      </c>
      <c r="G654" s="4">
        <v>1</v>
      </c>
      <c r="H654" s="13">
        <v>13</v>
      </c>
      <c r="I654" s="13">
        <f>VENTAS[[#This Row],[Cantidad]]*VENTAS[[#This Row],[Precio Venta]]</f>
        <v>13</v>
      </c>
      <c r="J654" s="13">
        <f>IF(VENTAS[[#This Row],[Nombre del Gestor]]&gt;1,  VENTAS[[#This Row],[Total]]*10%, 0)</f>
        <v>1.3</v>
      </c>
      <c r="K654" s="13">
        <f>IFERROR(VLOOKUP(VENTAS[[#This Row],[Código del producto Vendido]],INVENTARIO[],20,FALSE),"-")*VENTAS[[#This Row],[Cantidad]]</f>
        <v>0</v>
      </c>
      <c r="L654" s="13">
        <f>VENTAS[[#This Row],[Total]]-VENTAS[[#This Row],[Comisión 10%]]-VENTAS[[#This Row],[Costo]]</f>
        <v>11.7</v>
      </c>
    </row>
    <row r="655" spans="1:12" ht="14" x14ac:dyDescent="0.15">
      <c r="A655" s="124" t="s">
        <v>2350</v>
      </c>
      <c r="B655" t="str">
        <f>IFERROR(VLOOKUP(VENTAS[[#This Row],[Código del producto Vendido]],INVENTARIO[],25,FALSE),"-")</f>
        <v>COMPRA F21</v>
      </c>
      <c r="E655" t="s">
        <v>2117</v>
      </c>
      <c r="F655" s="4" t="str">
        <f>IFERROR(VLOOKUP(VENTAS[[#This Row],[Código del producto Vendido]],INVENTARIO[],5,FALSE),"-")</f>
        <v>Sandalias minimalistas de plataforma</v>
      </c>
      <c r="G655" s="4">
        <v>1</v>
      </c>
      <c r="H655" s="13">
        <v>30</v>
      </c>
      <c r="I655" s="13">
        <f>VENTAS[[#This Row],[Cantidad]]*VENTAS[[#This Row],[Precio Venta]]</f>
        <v>30</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7.509999999999998</v>
      </c>
    </row>
    <row r="656" spans="1:12" ht="14" x14ac:dyDescent="0.15">
      <c r="A656" s="124" t="s">
        <v>2350</v>
      </c>
      <c r="B656" t="str">
        <f>IFERROR(VLOOKUP(VENTAS[[#This Row],[Código del producto Vendido]],INVENTARIO[],25,FALSE),"-")</f>
        <v>COMPRA F21</v>
      </c>
      <c r="E656" t="s">
        <v>2118</v>
      </c>
      <c r="F656" s="4" t="str">
        <f>IFERROR(VLOOKUP(VENTAS[[#This Row],[Código del producto Vendido]],INVENTARIO[],5,FALSE),"-")</f>
        <v>Sandalias minimalistas de plataforma</v>
      </c>
      <c r="G656" s="4">
        <v>1</v>
      </c>
      <c r="H656" s="13">
        <v>35</v>
      </c>
      <c r="I656" s="13">
        <f>VENTAS[[#This Row],[Cantidad]]*VENTAS[[#This Row],[Precio Venta]]</f>
        <v>35</v>
      </c>
      <c r="J656" s="13">
        <f>IF(VENTAS[[#This Row],[Nombre del Gestor]]&gt;1,  VENTAS[[#This Row],[Total]]*10%, 0)</f>
        <v>0</v>
      </c>
      <c r="K656" s="13">
        <f>IFERROR(VLOOKUP(VENTAS[[#This Row],[Código del producto Vendido]],INVENTARIO[],20,FALSE),"-")*VENTAS[[#This Row],[Cantidad]]</f>
        <v>22.490000000000002</v>
      </c>
      <c r="L656" s="13">
        <f>VENTAS[[#This Row],[Total]]-VENTAS[[#This Row],[Comisión 10%]]-VENTAS[[#This Row],[Costo]]</f>
        <v>12.509999999999998</v>
      </c>
    </row>
    <row r="657" spans="1:12" ht="14" x14ac:dyDescent="0.15">
      <c r="A657" s="124" t="s">
        <v>2350</v>
      </c>
      <c r="B657">
        <f>IFERROR(VLOOKUP(VENTAS[[#This Row],[Código del producto Vendido]],INVENTARIO[],25,FALSE),"-")</f>
        <v>0</v>
      </c>
      <c r="E657" t="s">
        <v>2123</v>
      </c>
      <c r="F657" s="4" t="str">
        <f>IFERROR(VLOOKUP(VENTAS[[#This Row],[Código del producto Vendido]],INVENTARIO[],5,FALSE),"-")</f>
        <v>Pantalón alto de bajo elegante</v>
      </c>
      <c r="G657" s="4">
        <v>1</v>
      </c>
      <c r="H657" s="13">
        <v>32</v>
      </c>
      <c r="I657" s="13">
        <f>VENTAS[[#This Row],[Cantidad]]*VENTAS[[#This Row],[Precio Venta]]</f>
        <v>32</v>
      </c>
      <c r="J657" s="13">
        <f>IF(VENTAS[[#This Row],[Nombre del Gestor]]&gt;1,  VENTAS[[#This Row],[Total]]*10%, 0)</f>
        <v>0</v>
      </c>
      <c r="K657" s="13">
        <f>IFERROR(VLOOKUP(VENTAS[[#This Row],[Código del producto Vendido]],INVENTARIO[],20,FALSE),"-")*VENTAS[[#This Row],[Cantidad]]</f>
        <v>16.189999999999998</v>
      </c>
      <c r="L657" s="13">
        <f>VENTAS[[#This Row],[Total]]-VENTAS[[#This Row],[Comisión 10%]]-VENTAS[[#This Row],[Costo]]</f>
        <v>15.810000000000002</v>
      </c>
    </row>
    <row r="658" spans="1:12" ht="14" x14ac:dyDescent="0.15">
      <c r="A658" s="124" t="s">
        <v>2350</v>
      </c>
      <c r="B658" t="str">
        <f>IFERROR(VLOOKUP(VENTAS[[#This Row],[Código del producto Vendido]],INVENTARIO[],25,FALSE),"-")</f>
        <v>Compra 7/12/2023</v>
      </c>
      <c r="E658" t="s">
        <v>2149</v>
      </c>
      <c r="F658" s="4" t="str">
        <f>IFERROR(VLOOKUP(VENTAS[[#This Row],[Código del producto Vendido]],INVENTARIO[],5,FALSE),"-")</f>
        <v>Pullover cuello redondo</v>
      </c>
      <c r="G658" s="4">
        <v>1</v>
      </c>
      <c r="H658" s="13">
        <v>13</v>
      </c>
      <c r="I658" s="13">
        <f>VENTAS[[#This Row],[Cantidad]]*VENTAS[[#This Row],[Precio Venta]]</f>
        <v>13</v>
      </c>
      <c r="J658" s="13">
        <f>IF(VENTAS[[#This Row],[Nombre del Gestor]]&gt;1,  VENTAS[[#This Row],[Total]]*10%, 0)</f>
        <v>0</v>
      </c>
      <c r="K658" s="13">
        <f>IFERROR(VLOOKUP(VENTAS[[#This Row],[Código del producto Vendido]],INVENTARIO[],20,FALSE),"-")*VENTAS[[#This Row],[Cantidad]]</f>
        <v>6</v>
      </c>
      <c r="L658" s="13">
        <f>VENTAS[[#This Row],[Total]]-VENTAS[[#This Row],[Comisión 10%]]-VENTAS[[#This Row],[Costo]]</f>
        <v>7</v>
      </c>
    </row>
    <row r="659" spans="1:12" ht="14" x14ac:dyDescent="0.15">
      <c r="A659" s="124" t="s">
        <v>2350</v>
      </c>
      <c r="B659">
        <f>IFERROR(VLOOKUP(VENTAS[[#This Row],[Código del producto Vendido]],INVENTARIO[],25,FALSE),"-")</f>
        <v>0</v>
      </c>
      <c r="E659" t="s">
        <v>1380</v>
      </c>
      <c r="F659" s="4" t="str">
        <f>IFERROR(VLOOKUP(VENTAS[[#This Row],[Código del producto Vendido]],INVENTARIO[],5,FALSE),"-")</f>
        <v>Jeans de pierna recta desgarro</v>
      </c>
      <c r="G659" s="4">
        <v>1</v>
      </c>
      <c r="H659" s="13">
        <v>30</v>
      </c>
      <c r="I659" s="13">
        <f>VENTAS[[#This Row],[Cantidad]]*VENTAS[[#This Row],[Precio Venta]]</f>
        <v>30</v>
      </c>
      <c r="J659" s="13">
        <f>IF(VENTAS[[#This Row],[Nombre del Gestor]]&gt;1,  VENTAS[[#This Row],[Total]]*10%, 0)</f>
        <v>0</v>
      </c>
      <c r="K659" s="13">
        <f>IFERROR(VLOOKUP(VENTAS[[#This Row],[Código del producto Vendido]],INVENTARIO[],20,FALSE),"-")*VENTAS[[#This Row],[Cantidad]]</f>
        <v>18.686666666666667</v>
      </c>
      <c r="L659" s="13">
        <f>VENTAS[[#This Row],[Total]]-VENTAS[[#This Row],[Comisión 10%]]-VENTAS[[#This Row],[Costo]]</f>
        <v>11.313333333333333</v>
      </c>
    </row>
    <row r="660" spans="1:12" ht="14" x14ac:dyDescent="0.15">
      <c r="A660" s="124" t="s">
        <v>2350</v>
      </c>
      <c r="B660">
        <f>IFERROR(VLOOKUP(VENTAS[[#This Row],[Código del producto Vendido]],INVENTARIO[],25,FALSE),"-")</f>
        <v>0</v>
      </c>
      <c r="D660" t="s">
        <v>2351</v>
      </c>
      <c r="E660" t="s">
        <v>1380</v>
      </c>
      <c r="F660" s="4" t="str">
        <f>IFERROR(VLOOKUP(VENTAS[[#This Row],[Código del producto Vendido]],INVENTARIO[],5,FALSE),"-")</f>
        <v>Jeans de pierna recta desgarro</v>
      </c>
      <c r="G660" s="4">
        <v>1</v>
      </c>
      <c r="H660" s="13">
        <v>30</v>
      </c>
      <c r="I660" s="13">
        <f>VENTAS[[#This Row],[Cantidad]]*VENTAS[[#This Row],[Precio Venta]]</f>
        <v>30</v>
      </c>
      <c r="J660" s="13">
        <f>IF(VENTAS[[#This Row],[Nombre del Gestor]]&gt;1,  VENTAS[[#This Row],[Total]]*10%, 0)</f>
        <v>3</v>
      </c>
      <c r="K660" s="13">
        <f>IFERROR(VLOOKUP(VENTAS[[#This Row],[Código del producto Vendido]],INVENTARIO[],20,FALSE),"-")*VENTAS[[#This Row],[Cantidad]]</f>
        <v>18.686666666666667</v>
      </c>
      <c r="L660" s="13">
        <f>VENTAS[[#This Row],[Total]]-VENTAS[[#This Row],[Comisión 10%]]-VENTAS[[#This Row],[Costo]]</f>
        <v>8.3133333333333326</v>
      </c>
    </row>
    <row r="661" spans="1:12" ht="14" x14ac:dyDescent="0.15">
      <c r="A661" s="124" t="s">
        <v>2350</v>
      </c>
      <c r="B661" t="str">
        <f>IFERROR(VLOOKUP(VENTAS[[#This Row],[Código del producto Vendido]],INVENTARIO[],25,FALSE),"-")</f>
        <v>Compra 7/12/2023</v>
      </c>
      <c r="E661" t="s">
        <v>2178</v>
      </c>
      <c r="F661" s="4" t="str">
        <f>IFERROR(VLOOKUP(VENTAS[[#This Row],[Código del producto Vendido]],INVENTARIO[],5,FALSE),"-")</f>
        <v>Chaleco de traje</v>
      </c>
      <c r="G661" s="4">
        <v>1</v>
      </c>
      <c r="H661" s="13">
        <v>25</v>
      </c>
      <c r="I661" s="13">
        <f>VENTAS[[#This Row],[Cantidad]]*VENTAS[[#This Row],[Precio Venta]]</f>
        <v>25</v>
      </c>
      <c r="J661" s="13">
        <f>IF(VENTAS[[#This Row],[Nombre del Gestor]]&gt;1,  VENTAS[[#This Row],[Total]]*10%, 0)</f>
        <v>0</v>
      </c>
      <c r="K661" s="13">
        <f>IFERROR(VLOOKUP(VENTAS[[#This Row],[Código del producto Vendido]],INVENTARIO[],20,FALSE),"-")*VENTAS[[#This Row],[Cantidad]]</f>
        <v>12</v>
      </c>
      <c r="L661" s="13">
        <f>VENTAS[[#This Row],[Total]]-VENTAS[[#This Row],[Comisión 10%]]-VENTAS[[#This Row],[Costo]]</f>
        <v>13</v>
      </c>
    </row>
    <row r="662" spans="1:12" ht="14" x14ac:dyDescent="0.15">
      <c r="A662" s="124"/>
      <c r="B662" t="str">
        <f>IFERROR(VLOOKUP(VENTAS[[#This Row],[Código del producto Vendido]],INVENTARIO[],25,FALSE),"-")</f>
        <v>-</v>
      </c>
      <c r="F662" s="4" t="str">
        <f>IFERROR(VLOOKUP(VENTAS[[#This Row],[Código del producto Vendido]],INVENTARIO[],5,FALSE),"-")</f>
        <v>-</v>
      </c>
      <c r="I662" s="13">
        <f>VENTAS[[#This Row],[Cantidad]]*VENTAS[[#This Row],[Precio Venta]]</f>
        <v>0</v>
      </c>
      <c r="J662" s="13">
        <f>IF(VENTAS[[#This Row],[Nombre del Gestor]]&gt;1,  VENTAS[[#This Row],[Total]]*10%, 0)</f>
        <v>0</v>
      </c>
      <c r="K662" s="13" t="e">
        <f>IFERROR(VLOOKUP(VENTAS[[#This Row],[Código del producto Vendido]],INVENTARIO[],20,FALSE),"-")*VENTAS[[#This Row],[Cantidad]]</f>
        <v>#VALUE!</v>
      </c>
      <c r="L662" s="13" t="e">
        <f>VENTAS[[#This Row],[Total]]-VENTAS[[#This Row],[Comisión 10%]]-VENTAS[[#This Row],[Costo]]</f>
        <v>#VALUE!</v>
      </c>
    </row>
    <row r="663" spans="1:12" ht="14" x14ac:dyDescent="0.15">
      <c r="A663" s="124"/>
      <c r="B663" t="str">
        <f>IFERROR(VLOOKUP(VENTAS[[#This Row],[Código del producto Vendido]],INVENTARIO[],25,FALSE),"-")</f>
        <v>Compra 9/12/2023</v>
      </c>
      <c r="E663" t="s">
        <v>2266</v>
      </c>
      <c r="F663" s="4" t="str">
        <f>IFERROR(VLOOKUP(VENTAS[[#This Row],[Código del producto Vendido]],INVENTARIO[],5,FALSE),"-")</f>
        <v>Camisa Blanca Modely</v>
      </c>
      <c r="G663" s="4">
        <v>1</v>
      </c>
      <c r="I663" s="13">
        <f>VENTAS[[#This Row],[Cantidad]]*VENTAS[[#This Row],[Precio Venta]]</f>
        <v>0</v>
      </c>
      <c r="J663" s="13">
        <f>IF(VENTAS[[#This Row],[Nombre del Gestor]]&gt;1,  VENTAS[[#This Row],[Total]]*10%, 0)</f>
        <v>0</v>
      </c>
      <c r="K663" s="13">
        <f>IFERROR(VLOOKUP(VENTAS[[#This Row],[Código del producto Vendido]],INVENTARIO[],20,FALSE),"-")*VENTAS[[#This Row],[Cantidad]]</f>
        <v>9.74</v>
      </c>
      <c r="L663" s="13">
        <f>VENTAS[[#This Row],[Total]]-VENTAS[[#This Row],[Comisión 10%]]-VENTAS[[#This Row],[Costo]]</f>
        <v>-9.74</v>
      </c>
    </row>
    <row r="664" spans="1:12" ht="14" x14ac:dyDescent="0.15">
      <c r="A664" s="124"/>
      <c r="B664" t="str">
        <f>IFERROR(VLOOKUP(VENTAS[[#This Row],[Código del producto Vendido]],INVENTARIO[],25,FALSE),"-")</f>
        <v>Compra 9/12/2023</v>
      </c>
      <c r="E664" t="s">
        <v>2275</v>
      </c>
      <c r="F664" s="4" t="str">
        <f>IFERROR(VLOOKUP(VENTAS[[#This Row],[Código del producto Vendido]],INVENTARIO[],5,FALSE),"-")</f>
        <v>Vestido Tarsha</v>
      </c>
      <c r="G664" s="4">
        <v>1</v>
      </c>
      <c r="H664" s="13">
        <v>27</v>
      </c>
      <c r="I664" s="13">
        <f>VENTAS[[#This Row],[Cantidad]]*VENTAS[[#This Row],[Precio Venta]]</f>
        <v>27</v>
      </c>
      <c r="J664" s="13">
        <f>IF(VENTAS[[#This Row],[Nombre del Gestor]]&gt;1,  VENTAS[[#This Row],[Total]]*10%, 0)</f>
        <v>0</v>
      </c>
      <c r="K664" s="13">
        <f>IFERROR(VLOOKUP(VENTAS[[#This Row],[Código del producto Vendido]],INVENTARIO[],20,FALSE),"-")*VENTAS[[#This Row],[Cantidad]]</f>
        <v>13.97</v>
      </c>
      <c r="L664" s="13">
        <f>VENTAS[[#This Row],[Total]]-VENTAS[[#This Row],[Comisión 10%]]-VENTAS[[#This Row],[Costo]]</f>
        <v>13.03</v>
      </c>
    </row>
    <row r="665" spans="1:12" ht="14" x14ac:dyDescent="0.15">
      <c r="A665" s="124"/>
      <c r="B665" t="str">
        <f>IFERROR(VLOOKUP(VENTAS[[#This Row],[Código del producto Vendido]],INVENTARIO[],25,FALSE),"-")</f>
        <v>Compra 9/12/2023</v>
      </c>
      <c r="D665" t="s">
        <v>2000</v>
      </c>
      <c r="E665" t="s">
        <v>2282</v>
      </c>
      <c r="F665" s="4" t="str">
        <f>IFERROR(VLOOKUP(VENTAS[[#This Row],[Código del producto Vendido]],INVENTARIO[],5,FALSE),"-")</f>
        <v>Top Asimétrico Acanalado</v>
      </c>
      <c r="G665" s="4">
        <v>1</v>
      </c>
      <c r="H665" s="13">
        <v>12</v>
      </c>
      <c r="I665" s="13">
        <f>VENTAS[[#This Row],[Cantidad]]*VENTAS[[#This Row],[Precio Venta]]</f>
        <v>12</v>
      </c>
      <c r="J665" s="13">
        <f>IF(VENTAS[[#This Row],[Nombre del Gestor]]&gt;1,  VENTAS[[#This Row],[Total]]*10%, 0)</f>
        <v>1.2000000000000002</v>
      </c>
      <c r="K665" s="13">
        <f>IFERROR(VLOOKUP(VENTAS[[#This Row],[Código del producto Vendido]],INVENTARIO[],20,FALSE),"-")*VENTAS[[#This Row],[Cantidad]]</f>
        <v>5.7</v>
      </c>
      <c r="L665" s="13">
        <f>VENTAS[[#This Row],[Total]]-VENTAS[[#This Row],[Comisión 10%]]-VENTAS[[#This Row],[Costo]]</f>
        <v>5.1000000000000005</v>
      </c>
    </row>
    <row r="666" spans="1:12" ht="14" x14ac:dyDescent="0.15">
      <c r="A666" s="124" t="s">
        <v>2361</v>
      </c>
      <c r="B666" t="str">
        <f>IFERROR(VLOOKUP(VENTAS[[#This Row],[Código del producto Vendido]],INVENTARIO[],25,FALSE),"-")</f>
        <v>Compra 9/12/2023</v>
      </c>
      <c r="D666" t="s">
        <v>2359</v>
      </c>
      <c r="E666" t="s">
        <v>2287</v>
      </c>
      <c r="F666" s="4" t="str">
        <f>IFERROR(VLOOKUP(VENTAS[[#This Row],[Código del producto Vendido]],INVENTARIO[],5,FALSE),"-")</f>
        <v>Mono Dazy Abullonado</v>
      </c>
      <c r="I666" s="13">
        <f>VENTAS[[#This Row],[Cantidad]]*VENTAS[[#This Row],[Precio Venta]]</f>
        <v>0</v>
      </c>
      <c r="J666" s="13">
        <f>IF(VENTAS[[#This Row],[Nombre del Gestor]]&gt;1,  VENTAS[[#This Row],[Total]]*10%, 0)</f>
        <v>0</v>
      </c>
      <c r="K666" s="13">
        <f>IFERROR(VLOOKUP(VENTAS[[#This Row],[Código del producto Vendido]],INVENTARIO[],20,FALSE),"-")*VENTAS[[#This Row],[Cantidad]]</f>
        <v>0</v>
      </c>
      <c r="L666" s="13">
        <f>VENTAS[[#This Row],[Total]]-VENTAS[[#This Row],[Comisión 10%]]-VENTAS[[#This Row],[Costo]]</f>
        <v>0</v>
      </c>
    </row>
    <row r="667" spans="1:12" ht="14" x14ac:dyDescent="0.15">
      <c r="A667" s="124"/>
      <c r="B667" t="str">
        <f>IFERROR(VLOOKUP(VENTAS[[#This Row],[Código del producto Vendido]],INVENTARIO[],25,FALSE),"-")</f>
        <v>Compra 9/12/2023</v>
      </c>
      <c r="D667" t="s">
        <v>2358</v>
      </c>
      <c r="E667" t="s">
        <v>2290</v>
      </c>
      <c r="F667" s="4" t="str">
        <f>IFERROR(VLOOKUP(VENTAS[[#This Row],[Código del producto Vendido]],INVENTARIO[],5,FALSE),"-")</f>
        <v>Vestido Margarita</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15.05</v>
      </c>
      <c r="L667" s="13">
        <f>VENTAS[[#This Row],[Total]]-VENTAS[[#This Row],[Comisión 10%]]-VENTAS[[#This Row],[Costo]]</f>
        <v>10.149999999999999</v>
      </c>
    </row>
    <row r="668" spans="1:12" ht="14" x14ac:dyDescent="0.15">
      <c r="A668" s="124" t="s">
        <v>2360</v>
      </c>
      <c r="B668" t="str">
        <f>IFERROR(VLOOKUP(VENTAS[[#This Row],[Código del producto Vendido]],INVENTARIO[],25,FALSE),"-")</f>
        <v>Compra 9/12/2023</v>
      </c>
      <c r="D668" t="s">
        <v>1792</v>
      </c>
      <c r="E668" t="s">
        <v>2294</v>
      </c>
      <c r="F668" s="4" t="str">
        <f>IFERROR(VLOOKUP(VENTAS[[#This Row],[Código del producto Vendido]],INVENTARIO[],5,FALSE),"-")</f>
        <v>Suéter cuello de Cisne</v>
      </c>
      <c r="G668" s="4">
        <v>1</v>
      </c>
      <c r="H668" s="13">
        <v>15</v>
      </c>
      <c r="I668" s="13">
        <f>VENTAS[[#This Row],[Cantidad]]*VENTAS[[#This Row],[Precio Venta]]</f>
        <v>15</v>
      </c>
      <c r="J668" s="13">
        <f>IF(VENTAS[[#This Row],[Nombre del Gestor]]&gt;1,  VENTAS[[#This Row],[Total]]*10%, 0)</f>
        <v>1.5</v>
      </c>
      <c r="K668" s="13">
        <f>IFERROR(VLOOKUP(VENTAS[[#This Row],[Código del producto Vendido]],INVENTARIO[],20,FALSE),"-")*VENTAS[[#This Row],[Cantidad]]</f>
        <v>5.78</v>
      </c>
      <c r="L668" s="13">
        <f>VENTAS[[#This Row],[Total]]-VENTAS[[#This Row],[Comisión 10%]]-VENTAS[[#This Row],[Costo]]</f>
        <v>7.72</v>
      </c>
    </row>
    <row r="669" spans="1:12" ht="14" x14ac:dyDescent="0.15">
      <c r="A669" s="124"/>
      <c r="B669" t="str">
        <f>IFERROR(VLOOKUP(VENTAS[[#This Row],[Código del producto Vendido]],INVENTARIO[],25,FALSE),"-")</f>
        <v>Compra 9/12/2023</v>
      </c>
      <c r="D669" t="s">
        <v>1792</v>
      </c>
      <c r="E669" t="s">
        <v>2283</v>
      </c>
      <c r="F669" s="4" t="str">
        <f>IFERROR(VLOOKUP(VENTAS[[#This Row],[Código del producto Vendido]],INVENTARIO[],5,FALSE),"-")</f>
        <v>Top Asimétrico Acanalado</v>
      </c>
      <c r="G669" s="4">
        <v>1</v>
      </c>
      <c r="H669" s="13">
        <v>12</v>
      </c>
      <c r="I669" s="13">
        <f>VENTAS[[#This Row],[Cantidad]]*VENTAS[[#This Row],[Precio Venta]]</f>
        <v>12</v>
      </c>
      <c r="J669" s="13">
        <f>IF(VENTAS[[#This Row],[Nombre del Gestor]]&gt;1,  VENTAS[[#This Row],[Total]]*10%, 0)</f>
        <v>1.2000000000000002</v>
      </c>
      <c r="K669" s="13">
        <f>IFERROR(VLOOKUP(VENTAS[[#This Row],[Código del producto Vendido]],INVENTARIO[],20,FALSE),"-")*VENTAS[[#This Row],[Cantidad]]</f>
        <v>5.7</v>
      </c>
      <c r="L669" s="13">
        <f>VENTAS[[#This Row],[Total]]-VENTAS[[#This Row],[Comisión 10%]]-VENTAS[[#This Row],[Costo]]</f>
        <v>5.1000000000000005</v>
      </c>
    </row>
    <row r="670" spans="1:12" ht="14" x14ac:dyDescent="0.15">
      <c r="A670" s="124"/>
      <c r="B670" t="str">
        <f>IFERROR(VLOOKUP(VENTAS[[#This Row],[Código del producto Vendido]],INVENTARIO[],25,FALSE),"-")</f>
        <v>Compra 9/12/2023</v>
      </c>
      <c r="D670" t="s">
        <v>1792</v>
      </c>
      <c r="E670" t="s">
        <v>2298</v>
      </c>
      <c r="F670" s="4" t="str">
        <f>IFERROR(VLOOKUP(VENTAS[[#This Row],[Código del producto Vendido]],INVENTARIO[],5,FALSE),"-")</f>
        <v>Mono Con Botón Delantero</v>
      </c>
      <c r="G670" s="4">
        <v>1</v>
      </c>
      <c r="H670" s="13">
        <v>28</v>
      </c>
      <c r="I670" s="13">
        <f>VENTAS[[#This Row],[Cantidad]]*VENTAS[[#This Row],[Precio Venta]]</f>
        <v>28</v>
      </c>
      <c r="J670" s="13">
        <f>IF(VENTAS[[#This Row],[Nombre del Gestor]]&gt;1,  VENTAS[[#This Row],[Total]]*10%, 0)</f>
        <v>2.8000000000000003</v>
      </c>
      <c r="K670" s="13">
        <f>IFERROR(VLOOKUP(VENTAS[[#This Row],[Código del producto Vendido]],INVENTARIO[],20,FALSE),"-")*VENTAS[[#This Row],[Cantidad]]</f>
        <v>18.7</v>
      </c>
      <c r="L670" s="13">
        <f>VENTAS[[#This Row],[Total]]-VENTAS[[#This Row],[Comisión 10%]]-VENTAS[[#This Row],[Costo]]</f>
        <v>6.5</v>
      </c>
    </row>
    <row r="671" spans="1:12" ht="14" x14ac:dyDescent="0.15">
      <c r="A671" s="124"/>
      <c r="B671">
        <f>IFERROR(VLOOKUP(VENTAS[[#This Row],[Código del producto Vendido]],INVENTARIO[],25,FALSE),"-")</f>
        <v>0</v>
      </c>
      <c r="D671" t="s">
        <v>1792</v>
      </c>
      <c r="E671" t="s">
        <v>1522</v>
      </c>
      <c r="F671" s="4" t="str">
        <f>IFERROR(VLOOKUP(VENTAS[[#This Row],[Código del producto Vendido]],INVENTARIO[],5,FALSE),"-")</f>
        <v xml:space="preserve">Shorts bajo de doblez de cintura </v>
      </c>
      <c r="G671" s="4">
        <v>1</v>
      </c>
      <c r="H671" s="13">
        <v>19</v>
      </c>
      <c r="I671" s="13">
        <f>VENTAS[[#This Row],[Cantidad]]*VENTAS[[#This Row],[Precio Venta]]</f>
        <v>19</v>
      </c>
      <c r="J671" s="13">
        <f>IF(VENTAS[[#This Row],[Nombre del Gestor]]&gt;1,  VENTAS[[#This Row],[Total]]*10%, 0)</f>
        <v>1.9000000000000001</v>
      </c>
      <c r="K671" s="13">
        <f>IFERROR(VLOOKUP(VENTAS[[#This Row],[Código del producto Vendido]],INVENTARIO[],20,FALSE),"-")*VENTAS[[#This Row],[Cantidad]]</f>
        <v>8.176111111111112</v>
      </c>
      <c r="L671" s="13">
        <f>VENTAS[[#This Row],[Total]]-VENTAS[[#This Row],[Comisión 10%]]-VENTAS[[#This Row],[Costo]]</f>
        <v>8.9238888888888894</v>
      </c>
    </row>
    <row r="672" spans="1:12" ht="14" x14ac:dyDescent="0.15">
      <c r="A672" s="124"/>
      <c r="B672">
        <f>IFERROR(VLOOKUP(VENTAS[[#This Row],[Código del producto Vendido]],INVENTARIO[],25,FALSE),"-")</f>
        <v>0</v>
      </c>
      <c r="D672" t="s">
        <v>1792</v>
      </c>
      <c r="E672" t="s">
        <v>1915</v>
      </c>
      <c r="F672" s="4" t="str">
        <f>IFERROR(VLOOKUP(VENTAS[[#This Row],[Código del producto Vendido]],INVENTARIO[],5,FALSE),"-")</f>
        <v>Jean ajustado claro</v>
      </c>
      <c r="G672" s="4">
        <v>1</v>
      </c>
      <c r="H672" s="13">
        <v>30</v>
      </c>
      <c r="I672" s="13">
        <f>VENTAS[[#This Row],[Cantidad]]*VENTAS[[#This Row],[Precio Venta]]</f>
        <v>30</v>
      </c>
      <c r="J672" s="13">
        <f>IF(VENTAS[[#This Row],[Nombre del Gestor]]&gt;1,  VENTAS[[#This Row],[Total]]*10%, 0)</f>
        <v>3</v>
      </c>
      <c r="K672" s="13">
        <f>IFERROR(VLOOKUP(VENTAS[[#This Row],[Código del producto Vendido]],INVENTARIO[],20,FALSE),"-")*VENTAS[[#This Row],[Cantidad]]</f>
        <v>23.79</v>
      </c>
      <c r="L672" s="13">
        <f>VENTAS[[#This Row],[Total]]-VENTAS[[#This Row],[Comisión 10%]]-VENTAS[[#This Row],[Costo]]</f>
        <v>3.2100000000000009</v>
      </c>
    </row>
    <row r="673" spans="1:12" ht="14" x14ac:dyDescent="0.15">
      <c r="A673" s="124"/>
      <c r="B673" t="str">
        <f>IFERROR(VLOOKUP(VENTAS[[#This Row],[Código del producto Vendido]],INVENTARIO[],25,FALSE),"-")</f>
        <v>Compra 9/12/2023</v>
      </c>
      <c r="E673" t="s">
        <v>2264</v>
      </c>
      <c r="F673" s="4" t="str">
        <f>IFERROR(VLOOKUP(VENTAS[[#This Row],[Código del producto Vendido]],INVENTARIO[],5,FALSE),"-")</f>
        <v>Camisa Blanca Modely</v>
      </c>
      <c r="G673" s="4">
        <v>1</v>
      </c>
      <c r="H673" s="13">
        <v>22</v>
      </c>
      <c r="I673" s="13">
        <f>VENTAS[[#This Row],[Cantidad]]*VENTAS[[#This Row],[Precio Venta]]</f>
        <v>22</v>
      </c>
      <c r="J673" s="13">
        <f>IF(VENTAS[[#This Row],[Nombre del Gestor]]&gt;1,  VENTAS[[#This Row],[Total]]*10%, 0)</f>
        <v>0</v>
      </c>
      <c r="K673" s="13">
        <f>IFERROR(VLOOKUP(VENTAS[[#This Row],[Código del producto Vendido]],INVENTARIO[],20,FALSE),"-")*VENTAS[[#This Row],[Cantidad]]</f>
        <v>9.74</v>
      </c>
      <c r="L673" s="13">
        <f>VENTAS[[#This Row],[Total]]-VENTAS[[#This Row],[Comisión 10%]]-VENTAS[[#This Row],[Costo]]</f>
        <v>12.26</v>
      </c>
    </row>
    <row r="674" spans="1:12" ht="14" x14ac:dyDescent="0.15">
      <c r="A674" s="124" t="s">
        <v>2361</v>
      </c>
      <c r="B674" t="str">
        <f>IFERROR(VLOOKUP(VENTAS[[#This Row],[Código del producto Vendido]],INVENTARIO[],25,FALSE),"-")</f>
        <v>-</v>
      </c>
      <c r="D674" t="s">
        <v>2362</v>
      </c>
      <c r="F674" s="4" t="str">
        <f>IFERROR(VLOOKUP(VENTAS[[#This Row],[Código del producto Vendido]],INVENTARIO[],5,FALSE),"-")</f>
        <v>-</v>
      </c>
      <c r="G674" s="4">
        <v>1</v>
      </c>
      <c r="I674" s="13">
        <f>VENTAS[[#This Row],[Cantidad]]*VENTAS[[#This Row],[Precio Venta]]</f>
        <v>0</v>
      </c>
      <c r="J674" s="13">
        <f>IF(VENTAS[[#This Row],[Nombre del Gestor]]&gt;1,  VENTAS[[#This Row],[Total]]*10%, 0)</f>
        <v>0</v>
      </c>
      <c r="K674" s="13" t="e">
        <f>IFERROR(VLOOKUP(VENTAS[[#This Row],[Código del producto Vendido]],INVENTARIO[],20,FALSE),"-")*VENTAS[[#This Row],[Cantidad]]</f>
        <v>#VALUE!</v>
      </c>
      <c r="L674" s="13" t="e">
        <f>VENTAS[[#This Row],[Total]]-VENTAS[[#This Row],[Comisión 10%]]-VENTAS[[#This Row],[Costo]]</f>
        <v>#VALUE!</v>
      </c>
    </row>
    <row r="675" spans="1:12" ht="14" x14ac:dyDescent="0.15">
      <c r="A675" s="124"/>
      <c r="B675" t="str">
        <f>IFERROR(VLOOKUP(VENTAS[[#This Row],[Código del producto Vendido]],INVENTARIO[],25,FALSE),"-")</f>
        <v>Compra 7/12/2023</v>
      </c>
      <c r="E675" t="s">
        <v>2180</v>
      </c>
      <c r="F675" s="4" t="str">
        <f>IFERROR(VLOOKUP(VENTAS[[#This Row],[Código del producto Vendido]],INVENTARIO[],5,FALSE),"-")</f>
        <v>Saya de Mezclilla a la Cintura</v>
      </c>
      <c r="G675" s="4">
        <v>1</v>
      </c>
      <c r="H675" s="13">
        <v>35</v>
      </c>
      <c r="I675" s="13">
        <f>VENTAS[[#This Row],[Cantidad]]*VENTAS[[#This Row],[Precio Venta]]</f>
        <v>35</v>
      </c>
      <c r="J675" s="13">
        <f>IF(VENTAS[[#This Row],[Nombre del Gestor]]&gt;1,  VENTAS[[#This Row],[Total]]*10%, 0)</f>
        <v>0</v>
      </c>
      <c r="K675" s="13">
        <f>IFERROR(VLOOKUP(VENTAS[[#This Row],[Código del producto Vendido]],INVENTARIO[],20,FALSE),"-")*VENTAS[[#This Row],[Cantidad]]</f>
        <v>17</v>
      </c>
      <c r="L675" s="13">
        <f>VENTAS[[#This Row],[Total]]-VENTAS[[#This Row],[Comisión 10%]]-VENTAS[[#This Row],[Costo]]</f>
        <v>18</v>
      </c>
    </row>
    <row r="676" spans="1:12" ht="14" x14ac:dyDescent="0.15">
      <c r="A676" s="124" t="s">
        <v>2350</v>
      </c>
      <c r="B676">
        <f>IFERROR(VLOOKUP(VENTAS[[#This Row],[Código del producto Vendido]],INVENTARIO[],25,FALSE),"-")</f>
        <v>0</v>
      </c>
      <c r="C676" t="s">
        <v>2363</v>
      </c>
      <c r="E676" t="s">
        <v>1588</v>
      </c>
      <c r="F676" s="4" t="str">
        <f>IFERROR(VLOOKUP(VENTAS[[#This Row],[Código del producto Vendido]],INVENTARIO[],5,FALSE),"-")</f>
        <v>Sandalias Rojas</v>
      </c>
      <c r="G676" s="4">
        <v>1</v>
      </c>
      <c r="H676" s="13">
        <v>40</v>
      </c>
      <c r="I676" s="13">
        <f>VENTAS[[#This Row],[Cantidad]]*VENTAS[[#This Row],[Precio Venta]]</f>
        <v>40</v>
      </c>
      <c r="J676" s="13">
        <f>IF(VENTAS[[#This Row],[Nombre del Gestor]]&gt;1,  VENTAS[[#This Row],[Total]]*10%, 0)</f>
        <v>0</v>
      </c>
      <c r="K676" s="13">
        <f>IFERROR(VLOOKUP(VENTAS[[#This Row],[Código del producto Vendido]],INVENTARIO[],20,FALSE),"-")*VENTAS[[#This Row],[Cantidad]]</f>
        <v>25.722222222222221</v>
      </c>
      <c r="L676" s="13">
        <f>VENTAS[[#This Row],[Total]]-VENTAS[[#This Row],[Comisión 10%]]-VENTAS[[#This Row],[Costo]]</f>
        <v>14.277777777777779</v>
      </c>
    </row>
    <row r="677" spans="1:12" ht="14" x14ac:dyDescent="0.15">
      <c r="A677" s="124"/>
      <c r="B677">
        <f>IFERROR(VLOOKUP(VENTAS[[#This Row],[Código del producto Vendido]],INVENTARIO[],25,FALSE),"-")</f>
        <v>0</v>
      </c>
      <c r="C677" t="s">
        <v>2367</v>
      </c>
      <c r="E677" t="s">
        <v>1773</v>
      </c>
      <c r="F677" s="4" t="str">
        <f>IFERROR(VLOOKUP(VENTAS[[#This Row],[Código del producto Vendido]],INVENTARIO[],5,FALSE),"-")</f>
        <v>Calzado hombre dos tonos</v>
      </c>
      <c r="G677" s="4">
        <v>1</v>
      </c>
      <c r="H677" s="13">
        <v>0</v>
      </c>
      <c r="I677" s="13">
        <f>VENTAS[[#This Row],[Cantidad]]*VENTAS[[#This Row],[Precio Venta]]</f>
        <v>0</v>
      </c>
      <c r="J677" s="13">
        <f>IF(VENTAS[[#This Row],[Nombre del Gestor]]&gt;1,  VENTAS[[#This Row],[Total]]*10%, 0)</f>
        <v>0</v>
      </c>
      <c r="K677" s="13">
        <f>IFERROR(VLOOKUP(VENTAS[[#This Row],[Código del producto Vendido]],INVENTARIO[],20,FALSE),"-")*VENTAS[[#This Row],[Cantidad]]</f>
        <v>33.944444444444443</v>
      </c>
      <c r="L677" s="13">
        <f>VENTAS[[#This Row],[Total]]-VENTAS[[#This Row],[Comisión 10%]]-VENTAS[[#This Row],[Costo]]</f>
        <v>-33.944444444444443</v>
      </c>
    </row>
    <row r="678" spans="1:12" ht="14" x14ac:dyDescent="0.15">
      <c r="A678" s="124" t="s">
        <v>2371</v>
      </c>
      <c r="B678">
        <f>IFERROR(VLOOKUP(VENTAS[[#This Row],[Código del producto Vendido]],INVENTARIO[],25,FALSE),"-")</f>
        <v>0</v>
      </c>
      <c r="E678" t="s">
        <v>1927</v>
      </c>
      <c r="F678" s="4" t="str">
        <f>IFERROR(VLOOKUP(VENTAS[[#This Row],[Código del producto Vendido]],INVENTARIO[],5,FALSE),"-")</f>
        <v>Blusa de manga acampanada blanca</v>
      </c>
      <c r="G678" s="4">
        <v>1</v>
      </c>
      <c r="H678" s="13">
        <v>22</v>
      </c>
      <c r="I678" s="13">
        <f>VENTAS[[#This Row],[Cantidad]]*VENTAS[[#This Row],[Precio Venta]]</f>
        <v>22</v>
      </c>
      <c r="J678" s="13">
        <f>IF(VENTAS[[#This Row],[Nombre del Gestor]]&gt;1,  VENTAS[[#This Row],[Total]]*10%, 0)</f>
        <v>0</v>
      </c>
      <c r="K678" s="13">
        <f>IFERROR(VLOOKUP(VENTAS[[#This Row],[Código del producto Vendido]],INVENTARIO[],20,FALSE),"-")*VENTAS[[#This Row],[Cantidad]]</f>
        <v>13.239999999999998</v>
      </c>
      <c r="L678" s="13">
        <f>VENTAS[[#This Row],[Total]]-VENTAS[[#This Row],[Comisión 10%]]-VENTAS[[#This Row],[Costo]]</f>
        <v>8.7600000000000016</v>
      </c>
    </row>
    <row r="679" spans="1:12" ht="14" x14ac:dyDescent="0.15">
      <c r="A679" s="124" t="s">
        <v>2371</v>
      </c>
      <c r="B679">
        <f>IFERROR(VLOOKUP(VENTAS[[#This Row],[Código del producto Vendido]],INVENTARIO[],25,FALSE),"-")</f>
        <v>0</v>
      </c>
      <c r="E679" t="s">
        <v>1928</v>
      </c>
      <c r="F679" s="4" t="str">
        <f>IFERROR(VLOOKUP(VENTAS[[#This Row],[Código del producto Vendido]],INVENTARIO[],5,FALSE),"-")</f>
        <v>Blusa de manga acampanada negra</v>
      </c>
      <c r="G679" s="4">
        <v>1</v>
      </c>
      <c r="H679" s="13">
        <v>22</v>
      </c>
      <c r="I679" s="13">
        <f>VENTAS[[#This Row],[Cantidad]]*VENTAS[[#This Row],[Precio Venta]]</f>
        <v>22</v>
      </c>
      <c r="J679" s="13">
        <f>IF(VENTAS[[#This Row],[Nombre del Gestor]]&gt;1,  VENTAS[[#This Row],[Total]]*10%, 0)</f>
        <v>0</v>
      </c>
      <c r="K679" s="13">
        <f>IFERROR(VLOOKUP(VENTAS[[#This Row],[Código del producto Vendido]],INVENTARIO[],20,FALSE),"-")*VENTAS[[#This Row],[Cantidad]]</f>
        <v>14.239999999999998</v>
      </c>
      <c r="L679" s="13">
        <f>VENTAS[[#This Row],[Total]]-VENTAS[[#This Row],[Comisión 10%]]-VENTAS[[#This Row],[Costo]]</f>
        <v>7.7600000000000016</v>
      </c>
    </row>
    <row r="680" spans="1:12" ht="14" x14ac:dyDescent="0.15">
      <c r="A680" s="124" t="s">
        <v>2371</v>
      </c>
      <c r="B680" t="str">
        <f>IFERROR(VLOOKUP(VENTAS[[#This Row],[Código del producto Vendido]],INVENTARIO[],25,FALSE),"-")</f>
        <v>Compra 7/12/2023</v>
      </c>
      <c r="E680" t="s">
        <v>2177</v>
      </c>
      <c r="F680" s="4" t="str">
        <f>IFERROR(VLOOKUP(VENTAS[[#This Row],[Código del producto Vendido]],INVENTARIO[],5,FALSE),"-")</f>
        <v>Pullover Dazy Blanco</v>
      </c>
      <c r="G680" s="4">
        <v>1</v>
      </c>
      <c r="H680" s="13">
        <v>13</v>
      </c>
      <c r="I680" s="13">
        <f>VENTAS[[#This Row],[Cantidad]]*VENTAS[[#This Row],[Precio Venta]]</f>
        <v>13</v>
      </c>
      <c r="J680" s="13">
        <f>IF(VENTAS[[#This Row],[Nombre del Gestor]]&gt;1,  VENTAS[[#This Row],[Total]]*10%, 0)</f>
        <v>0</v>
      </c>
      <c r="K680" s="13">
        <f>IFERROR(VLOOKUP(VENTAS[[#This Row],[Código del producto Vendido]],INVENTARIO[],20,FALSE),"-")*VENTAS[[#This Row],[Cantidad]]</f>
        <v>6</v>
      </c>
      <c r="L680" s="13">
        <f>VENTAS[[#This Row],[Total]]-VENTAS[[#This Row],[Comisión 10%]]-VENTAS[[#This Row],[Costo]]</f>
        <v>7</v>
      </c>
    </row>
    <row r="681" spans="1:12" ht="14" x14ac:dyDescent="0.15">
      <c r="A681" s="124" t="s">
        <v>2371</v>
      </c>
      <c r="B681" t="str">
        <f>IFERROR(VLOOKUP(VENTAS[[#This Row],[Código del producto Vendido]],INVENTARIO[],25,FALSE),"-")</f>
        <v>Compra 9/12/2023</v>
      </c>
      <c r="E681" t="s">
        <v>2259</v>
      </c>
      <c r="F681" s="4" t="str">
        <f>IFERROR(VLOOKUP(VENTAS[[#This Row],[Código del producto Vendido]],INVENTARIO[],5,FALSE),"-")</f>
        <v>Cardigan Classy</v>
      </c>
      <c r="G681" s="4">
        <v>2</v>
      </c>
      <c r="H681" s="13">
        <v>20</v>
      </c>
      <c r="I681" s="13">
        <f>VENTAS[[#This Row],[Cantidad]]*VENTAS[[#This Row],[Precio Venta]]</f>
        <v>40</v>
      </c>
      <c r="J681" s="13">
        <f>IF(VENTAS[[#This Row],[Nombre del Gestor]]&gt;1,  VENTAS[[#This Row],[Total]]*10%, 0)</f>
        <v>0</v>
      </c>
      <c r="K681" s="13">
        <f>IFERROR(VLOOKUP(VENTAS[[#This Row],[Código del producto Vendido]],INVENTARIO[],20,FALSE),"-")*VENTAS[[#This Row],[Cantidad]]</f>
        <v>23.6</v>
      </c>
      <c r="L681" s="13">
        <f>VENTAS[[#This Row],[Total]]-VENTAS[[#This Row],[Comisión 10%]]-VENTAS[[#This Row],[Costo]]</f>
        <v>16.399999999999999</v>
      </c>
    </row>
    <row r="682" spans="1:12" ht="14" x14ac:dyDescent="0.15">
      <c r="A682" s="124" t="s">
        <v>2374</v>
      </c>
      <c r="B682">
        <f>IFERROR(VLOOKUP(VENTAS[[#This Row],[Código del producto Vendido]],INVENTARIO[],25,FALSE),"-")</f>
        <v>0</v>
      </c>
      <c r="C682" t="s">
        <v>2375</v>
      </c>
      <c r="E682" t="s">
        <v>2042</v>
      </c>
      <c r="F682" s="4" t="str">
        <f>IFERROR(VLOOKUP(VENTAS[[#This Row],[Código del producto Vendido]],INVENTARIO[],5,FALSE),"-")</f>
        <v>Sweater de Lana naranja quemada</v>
      </c>
      <c r="G682" s="4">
        <v>1</v>
      </c>
      <c r="H682" s="13">
        <v>18</v>
      </c>
      <c r="I682" s="13">
        <f>VENTAS[[#This Row],[Cantidad]]*VENTAS[[#This Row],[Precio Venta]]</f>
        <v>18</v>
      </c>
      <c r="J682" s="13">
        <f>IF(VENTAS[[#This Row],[Nombre del Gestor]]&gt;1,  VENTAS[[#This Row],[Total]]*10%, 0)</f>
        <v>0</v>
      </c>
      <c r="K682" s="13">
        <f>IFERROR(VLOOKUP(VENTAS[[#This Row],[Código del producto Vendido]],INVENTARIO[],20,FALSE),"-")*VENTAS[[#This Row],[Cantidad]]</f>
        <v>15.45</v>
      </c>
      <c r="L682" s="13">
        <f>VENTAS[[#This Row],[Total]]-VENTAS[[#This Row],[Comisión 10%]]-VENTAS[[#This Row],[Costo]]</f>
        <v>2.5500000000000007</v>
      </c>
    </row>
    <row r="683" spans="1:12" ht="14" x14ac:dyDescent="0.15">
      <c r="A683" s="124" t="s">
        <v>2361</v>
      </c>
      <c r="B683" t="str">
        <f>IFERROR(VLOOKUP(VENTAS[[#This Row],[Código del producto Vendido]],INVENTARIO[],25,FALSE),"-")</f>
        <v>Compra 9/12/2023</v>
      </c>
      <c r="E683" t="s">
        <v>2306</v>
      </c>
      <c r="F683" s="4" t="str">
        <f>IFERROR(VLOOKUP(VENTAS[[#This Row],[Código del producto Vendido]],INVENTARIO[],5,FALSE),"-")</f>
        <v>Vestido negro de mangas largas en contraste</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17.25</v>
      </c>
      <c r="L683" s="13">
        <f>VENTAS[[#This Row],[Total]]-VENTAS[[#This Row],[Comisión 10%]]-VENTAS[[#This Row],[Costo]]</f>
        <v>10.75</v>
      </c>
    </row>
    <row r="684" spans="1:12" ht="14" x14ac:dyDescent="0.15">
      <c r="A684" s="124"/>
      <c r="B684" t="str">
        <f>IFERROR(VLOOKUP(VENTAS[[#This Row],[Código del producto Vendido]],INVENTARIO[],25,FALSE),"-")</f>
        <v>Compra 7/12/2023</v>
      </c>
      <c r="E684" t="s">
        <v>2195</v>
      </c>
      <c r="F684" s="4" t="str">
        <f>IFERROR(VLOOKUP(VENTAS[[#This Row],[Código del producto Vendido]],INVENTARIO[],5,FALSE),"-")</f>
        <v>Gafas de sol Dama</v>
      </c>
      <c r="G684" s="4">
        <v>1</v>
      </c>
      <c r="H684" s="13">
        <v>9</v>
      </c>
      <c r="I684" s="13">
        <f>VENTAS[[#This Row],[Cantidad]]*VENTAS[[#This Row],[Precio Venta]]</f>
        <v>9</v>
      </c>
      <c r="J684" s="13">
        <f>IF(VENTAS[[#This Row],[Nombre del Gestor]]&gt;1,  VENTAS[[#This Row],[Total]]*10%, 0)</f>
        <v>0</v>
      </c>
      <c r="K684" s="13">
        <f>IFERROR(VLOOKUP(VENTAS[[#This Row],[Código del producto Vendido]],INVENTARIO[],20,FALSE),"-")*VENTAS[[#This Row],[Cantidad]]</f>
        <v>2.9</v>
      </c>
      <c r="L684" s="13">
        <f>VENTAS[[#This Row],[Total]]-VENTAS[[#This Row],[Comisión 10%]]-VENTAS[[#This Row],[Costo]]</f>
        <v>6.1</v>
      </c>
    </row>
    <row r="685" spans="1:12" ht="14" x14ac:dyDescent="0.15">
      <c r="A685" s="124"/>
      <c r="B685">
        <f>IFERROR(VLOOKUP(VENTAS[[#This Row],[Código del producto Vendido]],INVENTARIO[],25,FALSE),"-")</f>
        <v>0</v>
      </c>
      <c r="E685" t="s">
        <v>2071</v>
      </c>
      <c r="F685" s="4" t="str">
        <f>IFERROR(VLOOKUP(VENTAS[[#This Row],[Código del producto Vendido]],INVENTARIO[],5,FALSE),"-")</f>
        <v>Vestido acanalado cruzado color crema</v>
      </c>
      <c r="G685" s="4">
        <v>1</v>
      </c>
      <c r="H685" s="13">
        <v>28</v>
      </c>
      <c r="I685" s="13">
        <f>VENTAS[[#This Row],[Cantidad]]*VENTAS[[#This Row],[Precio Venta]]</f>
        <v>28</v>
      </c>
      <c r="J685" s="13">
        <f>IF(VENTAS[[#This Row],[Nombre del Gestor]]&gt;1,  VENTAS[[#This Row],[Total]]*10%, 0)</f>
        <v>0</v>
      </c>
      <c r="K685" s="13">
        <f>IFERROR(VLOOKUP(VENTAS[[#This Row],[Código del producto Vendido]],INVENTARIO[],20,FALSE),"-")*VENTAS[[#This Row],[Cantidad]]</f>
        <v>24.59</v>
      </c>
      <c r="L685" s="13">
        <f>VENTAS[[#This Row],[Total]]-VENTAS[[#This Row],[Comisión 10%]]-VENTAS[[#This Row],[Costo]]</f>
        <v>3.41</v>
      </c>
    </row>
    <row r="686" spans="1:12" ht="14" x14ac:dyDescent="0.15">
      <c r="A686" s="124" t="s">
        <v>2021</v>
      </c>
      <c r="B686">
        <f>IFERROR(VLOOKUP(VENTAS[[#This Row],[Código del producto Vendido]],INVENTARIO[],25,FALSE),"-")</f>
        <v>0</v>
      </c>
      <c r="E686" t="s">
        <v>1714</v>
      </c>
      <c r="F686" s="4" t="str">
        <f>IFERROR(VLOOKUP(VENTAS[[#This Row],[Código del producto Vendido]],INVENTARIO[],5,FALSE),"-")</f>
        <v>Jeans Ajustados Claro</v>
      </c>
      <c r="G686" s="4">
        <v>1</v>
      </c>
      <c r="H686" s="13">
        <v>30</v>
      </c>
      <c r="I686" s="13">
        <f>VENTAS[[#This Row],[Cantidad]]*VENTAS[[#This Row],[Precio Venta]]</f>
        <v>30</v>
      </c>
      <c r="J686" s="13">
        <f>IF(VENTAS[[#This Row],[Nombre del Gestor]]&gt;1,  VENTAS[[#This Row],[Total]]*10%, 0)</f>
        <v>0</v>
      </c>
      <c r="K686" s="13">
        <f>IFERROR(VLOOKUP(VENTAS[[#This Row],[Código del producto Vendido]],INVENTARIO[],20,FALSE),"-")*VENTAS[[#This Row],[Cantidad]]</f>
        <v>25.818181818181817</v>
      </c>
      <c r="L686" s="13">
        <f>VENTAS[[#This Row],[Total]]-VENTAS[[#This Row],[Comisión 10%]]-VENTAS[[#This Row],[Costo]]</f>
        <v>4.1818181818181834</v>
      </c>
    </row>
    <row r="687" spans="1:12" ht="14" x14ac:dyDescent="0.15">
      <c r="A687" s="124" t="s">
        <v>2371</v>
      </c>
      <c r="B687">
        <f>IFERROR(VLOOKUP(VENTAS[[#This Row],[Código del producto Vendido]],INVENTARIO[],25,FALSE),"-")</f>
        <v>0</v>
      </c>
      <c r="E687" t="s">
        <v>1676</v>
      </c>
      <c r="F687" s="4" t="str">
        <f>IFERROR(VLOOKUP(VENTAS[[#This Row],[Código del producto Vendido]],INVENTARIO[],5,FALSE),"-")</f>
        <v>Pantalón Business Básico</v>
      </c>
      <c r="G687" s="4">
        <v>1</v>
      </c>
      <c r="H687" s="13">
        <v>28</v>
      </c>
      <c r="I687" s="13">
        <f>VENTAS[[#This Row],[Cantidad]]*VENTAS[[#This Row],[Precio Venta]]</f>
        <v>28</v>
      </c>
      <c r="J687" s="13">
        <f>IF(VENTAS[[#This Row],[Nombre del Gestor]]&gt;1,  VENTAS[[#This Row],[Total]]*10%, 0)</f>
        <v>0</v>
      </c>
      <c r="K687" s="13">
        <f>IFERROR(VLOOKUP(VENTAS[[#This Row],[Código del producto Vendido]],INVENTARIO[],20,FALSE),"-")*VENTAS[[#This Row],[Cantidad]]</f>
        <v>21.372272727272726</v>
      </c>
      <c r="L687" s="13">
        <f>VENTAS[[#This Row],[Total]]-VENTAS[[#This Row],[Comisión 10%]]-VENTAS[[#This Row],[Costo]]</f>
        <v>6.6277272727272738</v>
      </c>
    </row>
    <row r="688" spans="1:12" ht="14" x14ac:dyDescent="0.15">
      <c r="A688" s="124"/>
      <c r="B688">
        <f>IFERROR(VLOOKUP(VENTAS[[#This Row],[Código del producto Vendido]],INVENTARIO[],25,FALSE),"-")</f>
        <v>0</v>
      </c>
      <c r="E688" t="s">
        <v>2071</v>
      </c>
      <c r="F688" s="4" t="str">
        <f>IFERROR(VLOOKUP(VENTAS[[#This Row],[Código del producto Vendido]],INVENTARIO[],5,FALSE),"-")</f>
        <v>Vestido acanalado cruzado color crema</v>
      </c>
      <c r="G688" s="4">
        <v>1</v>
      </c>
      <c r="H688" s="13">
        <v>28</v>
      </c>
      <c r="I688" s="13">
        <f>VENTAS[[#This Row],[Cantidad]]*VENTAS[[#This Row],[Precio Venta]]</f>
        <v>28</v>
      </c>
      <c r="J688" s="13">
        <f>IF(VENTAS[[#This Row],[Nombre del Gestor]]&gt;1,  VENTAS[[#This Row],[Total]]*10%, 0)</f>
        <v>0</v>
      </c>
      <c r="K688" s="13">
        <f>IFERROR(VLOOKUP(VENTAS[[#This Row],[Código del producto Vendido]],INVENTARIO[],20,FALSE),"-")*VENTAS[[#This Row],[Cantidad]]</f>
        <v>24.59</v>
      </c>
      <c r="L688" s="13">
        <f>VENTAS[[#This Row],[Total]]-VENTAS[[#This Row],[Comisión 10%]]-VENTAS[[#This Row],[Costo]]</f>
        <v>3.41</v>
      </c>
    </row>
    <row r="689" spans="1:12" ht="14" x14ac:dyDescent="0.15">
      <c r="A689" s="124" t="s">
        <v>2021</v>
      </c>
      <c r="B689" t="str">
        <f>IFERROR(VLOOKUP(VENTAS[[#This Row],[Código del producto Vendido]],INVENTARIO[],25,FALSE),"-")</f>
        <v>COMPRA F21</v>
      </c>
      <c r="E689" t="s">
        <v>2079</v>
      </c>
      <c r="F689" s="4" t="str">
        <f>IFERROR(VLOOKUP(VENTAS[[#This Row],[Código del producto Vendido]],INVENTARIO[],5,FALSE),"-")</f>
        <v>Sandalias blancas cruzadas</v>
      </c>
      <c r="G689" s="4">
        <v>1</v>
      </c>
      <c r="H689" s="13">
        <v>15</v>
      </c>
      <c r="I689" s="13">
        <f>VENTAS[[#This Row],[Cantidad]]*VENTAS[[#This Row],[Precio Venta]]</f>
        <v>15</v>
      </c>
      <c r="J689" s="13">
        <f>IF(VENTAS[[#This Row],[Nombre del Gestor]]&gt;1,  VENTAS[[#This Row],[Total]]*10%, 0)</f>
        <v>0</v>
      </c>
      <c r="K689" s="13">
        <f>IFERROR(VLOOKUP(VENTAS[[#This Row],[Código del producto Vendido]],INVENTARIO[],20,FALSE),"-")*VENTAS[[#This Row],[Cantidad]]</f>
        <v>11.49</v>
      </c>
      <c r="L689" s="13">
        <f>VENTAS[[#This Row],[Total]]-VENTAS[[#This Row],[Comisión 10%]]-VENTAS[[#This Row],[Costo]]</f>
        <v>3.51</v>
      </c>
    </row>
    <row r="690" spans="1:12" ht="14" x14ac:dyDescent="0.15">
      <c r="A690" s="124"/>
      <c r="B690">
        <f>IFERROR(VLOOKUP(VENTAS[[#This Row],[Código del producto Vendido]],INVENTARIO[],25,FALSE),"-")</f>
        <v>0</v>
      </c>
      <c r="E690" t="s">
        <v>1755</v>
      </c>
      <c r="F690" s="4" t="str">
        <f>IFERROR(VLOOKUP(VENTAS[[#This Row],[Código del producto Vendido]],INVENTARIO[],5,FALSE),"-")</f>
        <v>Vestido rojo asimétrico</v>
      </c>
      <c r="G690" s="4">
        <v>1</v>
      </c>
      <c r="H690" s="13">
        <v>25</v>
      </c>
      <c r="I690" s="13">
        <f>VENTAS[[#This Row],[Cantidad]]*VENTAS[[#This Row],[Precio Venta]]</f>
        <v>25</v>
      </c>
      <c r="J690" s="13">
        <f>IF(VENTAS[[#This Row],[Nombre del Gestor]]&gt;1,  VENTAS[[#This Row],[Total]]*10%, 0)</f>
        <v>0</v>
      </c>
      <c r="K690" s="13">
        <f>IFERROR(VLOOKUP(VENTAS[[#This Row],[Código del producto Vendido]],INVENTARIO[],20,FALSE),"-")*VENTAS[[#This Row],[Cantidad]]</f>
        <v>20.242647058823529</v>
      </c>
      <c r="L690" s="13">
        <f>VENTAS[[#This Row],[Total]]-VENTAS[[#This Row],[Comisión 10%]]-VENTAS[[#This Row],[Costo]]</f>
        <v>4.757352941176471</v>
      </c>
    </row>
    <row r="691" spans="1:12" ht="14" x14ac:dyDescent="0.15">
      <c r="A691" s="124"/>
      <c r="B691" t="str">
        <f>IFERROR(VLOOKUP(VENTAS[[#This Row],[Código del producto Vendido]],INVENTARIO[],25,FALSE),"-")</f>
        <v>Viaje Agosto</v>
      </c>
      <c r="E691" t="s">
        <v>1860</v>
      </c>
      <c r="F691" s="4" t="str">
        <f>IFERROR(VLOOKUP(VENTAS[[#This Row],[Código del producto Vendido]],INVENTARIO[],5,FALSE),"-")</f>
        <v>Short beich de pierna ancha </v>
      </c>
      <c r="G691" s="4">
        <v>3</v>
      </c>
      <c r="H691" s="13">
        <v>20</v>
      </c>
      <c r="I691" s="13">
        <f>VENTAS[[#This Row],[Cantidad]]*VENTAS[[#This Row],[Precio Venta]]</f>
        <v>60</v>
      </c>
      <c r="J691" s="13">
        <f>IF(VENTAS[[#This Row],[Nombre del Gestor]]&gt;1,  VENTAS[[#This Row],[Total]]*10%, 0)</f>
        <v>0</v>
      </c>
      <c r="K691" s="13">
        <f>IFERROR(VLOOKUP(VENTAS[[#This Row],[Código del producto Vendido]],INVENTARIO[],20,FALSE),"-")*VENTAS[[#This Row],[Cantidad]]</f>
        <v>43.11</v>
      </c>
      <c r="L691" s="13">
        <f>VENTAS[[#This Row],[Total]]-VENTAS[[#This Row],[Comisión 10%]]-VENTAS[[#This Row],[Costo]]</f>
        <v>16.89</v>
      </c>
    </row>
    <row r="692" spans="1:12" ht="14" x14ac:dyDescent="0.15">
      <c r="A692" s="124"/>
      <c r="B692" t="str">
        <f>IFERROR(VLOOKUP(VENTAS[[#This Row],[Código del producto Vendido]],INVENTARIO[],25,FALSE),"-")</f>
        <v>Viaje Agosto</v>
      </c>
      <c r="E692" t="s">
        <v>1902</v>
      </c>
      <c r="F692" s="4" t="str">
        <f>IFERROR(VLOOKUP(VENTAS[[#This Row],[Código del producto Vendido]],INVENTARIO[],5,FALSE),"-")</f>
        <v>Short beiche de pierna ancha </v>
      </c>
      <c r="G692" s="4">
        <v>3</v>
      </c>
      <c r="H692" s="13">
        <v>20</v>
      </c>
      <c r="I692" s="13">
        <f>VENTAS[[#This Row],[Cantidad]]*VENTAS[[#This Row],[Precio Venta]]</f>
        <v>60</v>
      </c>
      <c r="J692" s="13">
        <f>IF(VENTAS[[#This Row],[Nombre del Gestor]]&gt;1,  VENTAS[[#This Row],[Total]]*10%, 0)</f>
        <v>0</v>
      </c>
      <c r="K692" s="13">
        <f>IFERROR(VLOOKUP(VENTAS[[#This Row],[Código del producto Vendido]],INVENTARIO[],20,FALSE),"-")*VENTAS[[#This Row],[Cantidad]]</f>
        <v>43.11</v>
      </c>
      <c r="L692" s="13">
        <f>VENTAS[[#This Row],[Total]]-VENTAS[[#This Row],[Comisión 10%]]-VENTAS[[#This Row],[Costo]]</f>
        <v>16.89</v>
      </c>
    </row>
    <row r="693" spans="1:12" ht="14" x14ac:dyDescent="0.15">
      <c r="A693" s="124" t="s">
        <v>2371</v>
      </c>
      <c r="B693">
        <f>IFERROR(VLOOKUP(VENTAS[[#This Row],[Código del producto Vendido]],INVENTARIO[],25,FALSE),"-")</f>
        <v>0</v>
      </c>
      <c r="E693" t="s">
        <v>2076</v>
      </c>
      <c r="F693" s="4" t="str">
        <f>IFERROR(VLOOKUP(VENTAS[[#This Row],[Código del producto Vendido]],INVENTARIO[],5,FALSE),"-")</f>
        <v>Vestido espalda escotada</v>
      </c>
      <c r="G693" s="4">
        <v>2</v>
      </c>
      <c r="H693" s="13">
        <v>28</v>
      </c>
      <c r="I693" s="13">
        <f>VENTAS[[#This Row],[Cantidad]]*VENTAS[[#This Row],[Precio Venta]]</f>
        <v>56</v>
      </c>
      <c r="J693" s="13">
        <f>IF(VENTAS[[#This Row],[Nombre del Gestor]]&gt;1,  VENTAS[[#This Row],[Total]]*10%, 0)</f>
        <v>0</v>
      </c>
      <c r="K693" s="13">
        <f>IFERROR(VLOOKUP(VENTAS[[#This Row],[Código del producto Vendido]],INVENTARIO[],20,FALSE),"-")*VENTAS[[#This Row],[Cantidad]]</f>
        <v>34</v>
      </c>
      <c r="L693" s="13">
        <f>VENTAS[[#This Row],[Total]]-VENTAS[[#This Row],[Comisión 10%]]-VENTAS[[#This Row],[Costo]]</f>
        <v>22</v>
      </c>
    </row>
    <row r="694" spans="1:12" ht="14" x14ac:dyDescent="0.15">
      <c r="A694" s="124" t="s">
        <v>2371</v>
      </c>
      <c r="B694" t="str">
        <f>IFERROR(VLOOKUP(VENTAS[[#This Row],[Código del producto Vendido]],INVENTARIO[],25,FALSE),"-")</f>
        <v>Viaje Agosto</v>
      </c>
      <c r="E694" t="s">
        <v>1892</v>
      </c>
      <c r="F694" s="4" t="str">
        <f>IFERROR(VLOOKUP(VENTAS[[#This Row],[Código del producto Vendido]],INVENTARIO[],5,FALSE),"-")</f>
        <v>Pantaloneta negra con abertura</v>
      </c>
      <c r="G694" s="4">
        <v>2</v>
      </c>
      <c r="H694" s="13">
        <v>23</v>
      </c>
      <c r="I694" s="13">
        <f>VENTAS[[#This Row],[Cantidad]]*VENTAS[[#This Row],[Precio Venta]]</f>
        <v>46</v>
      </c>
      <c r="J694" s="13">
        <f>IF(VENTAS[[#This Row],[Nombre del Gestor]]&gt;1,  VENTAS[[#This Row],[Total]]*10%, 0)</f>
        <v>0</v>
      </c>
      <c r="K694" s="13">
        <f>IFERROR(VLOOKUP(VENTAS[[#This Row],[Código del producto Vendido]],INVENTARIO[],20,FALSE),"-")*VENTAS[[#This Row],[Cantidad]]</f>
        <v>30.44</v>
      </c>
      <c r="L694" s="13">
        <f>VENTAS[[#This Row],[Total]]-VENTAS[[#This Row],[Comisión 10%]]-VENTAS[[#This Row],[Costo]]</f>
        <v>15.559999999999999</v>
      </c>
    </row>
    <row r="695" spans="1:12" ht="14" x14ac:dyDescent="0.15">
      <c r="A695" s="124"/>
      <c r="B695" t="str">
        <f>IFERROR(VLOOKUP(VENTAS[[#This Row],[Código del producto Vendido]],INVENTARIO[],25,FALSE),"-")</f>
        <v>Viaje Agosto</v>
      </c>
      <c r="E695" t="s">
        <v>1894</v>
      </c>
      <c r="F695" s="4" t="str">
        <f>IFERROR(VLOOKUP(VENTAS[[#This Row],[Código del producto Vendido]],INVENTARIO[],5,FALSE),"-")</f>
        <v>Pantaloneta negra con abertura</v>
      </c>
      <c r="G695" s="4">
        <v>1</v>
      </c>
      <c r="H695" s="13">
        <v>23</v>
      </c>
      <c r="I695" s="13">
        <f>VENTAS[[#This Row],[Cantidad]]*VENTAS[[#This Row],[Precio Venta]]</f>
        <v>23</v>
      </c>
      <c r="J695" s="13">
        <f>IF(VENTAS[[#This Row],[Nombre del Gestor]]&gt;1,  VENTAS[[#This Row],[Total]]*10%, 0)</f>
        <v>0</v>
      </c>
      <c r="K695" s="13">
        <f>IFERROR(VLOOKUP(VENTAS[[#This Row],[Código del producto Vendido]],INVENTARIO[],20,FALSE),"-")*VENTAS[[#This Row],[Cantidad]]</f>
        <v>15.22</v>
      </c>
      <c r="L695" s="13">
        <f>VENTAS[[#This Row],[Total]]-VENTAS[[#This Row],[Comisión 10%]]-VENTAS[[#This Row],[Costo]]</f>
        <v>7.7799999999999994</v>
      </c>
    </row>
    <row r="696" spans="1:12" ht="14" x14ac:dyDescent="0.15">
      <c r="A696" s="124" t="s">
        <v>2371</v>
      </c>
      <c r="B696" t="str">
        <f>IFERROR(VLOOKUP(VENTAS[[#This Row],[Código del producto Vendido]],INVENTARIO[],25,FALSE),"-")</f>
        <v>COMPRA F21</v>
      </c>
      <c r="E696" t="s">
        <v>2085</v>
      </c>
      <c r="F696" s="4" t="str">
        <f>IFERROR(VLOOKUP(VENTAS[[#This Row],[Código del producto Vendido]],INVENTARIO[],5,FALSE),"-")</f>
        <v>Sandalias negras acolchadas</v>
      </c>
      <c r="G696" s="4">
        <v>1</v>
      </c>
      <c r="H696" s="13">
        <v>27</v>
      </c>
      <c r="I696" s="13">
        <f>VENTAS[[#This Row],[Cantidad]]*VENTAS[[#This Row],[Precio Venta]]</f>
        <v>27</v>
      </c>
      <c r="J696" s="13">
        <f>IF(VENTAS[[#This Row],[Nombre del Gestor]]&gt;1,  VENTAS[[#This Row],[Total]]*10%, 0)</f>
        <v>0</v>
      </c>
      <c r="K696" s="13">
        <f>IFERROR(VLOOKUP(VENTAS[[#This Row],[Código del producto Vendido]],INVENTARIO[],20,FALSE),"-")*VENTAS[[#This Row],[Cantidad]]</f>
        <v>12.49</v>
      </c>
      <c r="L696" s="13">
        <f>VENTAS[[#This Row],[Total]]-VENTAS[[#This Row],[Comisión 10%]]-VENTAS[[#This Row],[Costo]]</f>
        <v>14.51</v>
      </c>
    </row>
    <row r="697" spans="1:12" ht="14" x14ac:dyDescent="0.15">
      <c r="A697" s="124" t="s">
        <v>2371</v>
      </c>
      <c r="B697">
        <f>IFERROR(VLOOKUP(VENTAS[[#This Row],[Código del producto Vendido]],INVENTARIO[],25,FALSE),"-")</f>
        <v>0</v>
      </c>
      <c r="E697" t="s">
        <v>2314</v>
      </c>
      <c r="F697" s="4" t="str">
        <f>IFERROR(VLOOKUP(VENTAS[[#This Row],[Código del producto Vendido]],INVENTARIO[],5,FALSE),"-")</f>
        <v>Vestido Frente Drapeado Negro y Blanco</v>
      </c>
      <c r="G697" s="4">
        <v>1</v>
      </c>
      <c r="H697" s="13">
        <v>25</v>
      </c>
      <c r="I697" s="13">
        <f>VENTAS[[#This Row],[Cantidad]]*VENTAS[[#This Row],[Precio Venta]]</f>
        <v>25</v>
      </c>
      <c r="J697" s="13">
        <f>IF(VENTAS[[#This Row],[Nombre del Gestor]]&gt;1,  VENTAS[[#This Row],[Total]]*10%, 0)</f>
        <v>0</v>
      </c>
      <c r="K697" s="13" t="e">
        <f>IFERROR(VLOOKUP(VENTAS[[#This Row],[Código del producto Vendido]],INVENTARIO[],20,FALSE),"-")*VENTAS[[#This Row],[Cantidad]]</f>
        <v>#VALUE!</v>
      </c>
      <c r="L697" s="13" t="e">
        <f>VENTAS[[#This Row],[Total]]-VENTAS[[#This Row],[Comisión 10%]]-VENTAS[[#This Row],[Costo]]</f>
        <v>#VALUE!</v>
      </c>
    </row>
    <row r="698" spans="1:12" ht="14" x14ac:dyDescent="0.15">
      <c r="A698" s="124"/>
      <c r="B698" t="str">
        <f>IFERROR(VLOOKUP(VENTAS[[#This Row],[Código del producto Vendido]],INVENTARIO[],25,FALSE),"-")</f>
        <v>Compra 7/12/2023</v>
      </c>
      <c r="E698" t="s">
        <v>2201</v>
      </c>
      <c r="F698" s="4" t="str">
        <f>IFERROR(VLOOKUP(VENTAS[[#This Row],[Código del producto Vendido]],INVENTARIO[],5,FALSE),"-")</f>
        <v>Limpia botellas</v>
      </c>
      <c r="G698" s="4">
        <v>1</v>
      </c>
      <c r="H698" s="13">
        <v>4</v>
      </c>
      <c r="I698" s="13">
        <f>VENTAS[[#This Row],[Cantidad]]*VENTAS[[#This Row],[Precio Venta]]</f>
        <v>4</v>
      </c>
      <c r="J698" s="13">
        <f>IF(VENTAS[[#This Row],[Nombre del Gestor]]&gt;1,  VENTAS[[#This Row],[Total]]*10%, 0)</f>
        <v>0</v>
      </c>
      <c r="K698" s="13">
        <f>IFERROR(VLOOKUP(VENTAS[[#This Row],[Código del producto Vendido]],INVENTARIO[],20,FALSE),"-")*VENTAS[[#This Row],[Cantidad]]</f>
        <v>1.75</v>
      </c>
      <c r="L698" s="13">
        <f>VENTAS[[#This Row],[Total]]-VENTAS[[#This Row],[Comisión 10%]]-VENTAS[[#This Row],[Costo]]</f>
        <v>2.25</v>
      </c>
    </row>
    <row r="699" spans="1:12" ht="14" x14ac:dyDescent="0.15">
      <c r="A699" s="124"/>
      <c r="B699" t="str">
        <f>IFERROR(VLOOKUP(VENTAS[[#This Row],[Código del producto Vendido]],INVENTARIO[],25,FALSE),"-")</f>
        <v>Compra 7/12/2023</v>
      </c>
      <c r="E699" t="s">
        <v>2203</v>
      </c>
      <c r="F699" s="4" t="str">
        <f>IFERROR(VLOOKUP(VENTAS[[#This Row],[Código del producto Vendido]],INVENTARIO[],5,FALSE),"-")</f>
        <v>Batidor</v>
      </c>
      <c r="G699" s="4">
        <v>1</v>
      </c>
      <c r="H699" s="13">
        <v>3</v>
      </c>
      <c r="I699" s="13">
        <f>VENTAS[[#This Row],[Cantidad]]*VENTAS[[#This Row],[Precio Venta]]</f>
        <v>3</v>
      </c>
      <c r="J699" s="13">
        <f>IF(VENTAS[[#This Row],[Nombre del Gestor]]&gt;1,  VENTAS[[#This Row],[Total]]*10%, 0)</f>
        <v>0</v>
      </c>
      <c r="K699" s="13">
        <f>IFERROR(VLOOKUP(VENTAS[[#This Row],[Código del producto Vendido]],INVENTARIO[],20,FALSE),"-")*VENTAS[[#This Row],[Cantidad]]</f>
        <v>2</v>
      </c>
      <c r="L699" s="13">
        <f>VENTAS[[#This Row],[Total]]-VENTAS[[#This Row],[Comisión 10%]]-VENTAS[[#This Row],[Costo]]</f>
        <v>1</v>
      </c>
    </row>
    <row r="700" spans="1:12" ht="14" x14ac:dyDescent="0.15">
      <c r="A700" s="124"/>
      <c r="B700" t="str">
        <f>IFERROR(VLOOKUP(VENTAS[[#This Row],[Código del producto Vendido]],INVENTARIO[],25,FALSE),"-")</f>
        <v>Compra 7/12/2023</v>
      </c>
      <c r="E700" t="s">
        <v>2185</v>
      </c>
      <c r="F700" s="4" t="str">
        <f>IFERROR(VLOOKUP(VENTAS[[#This Row],[Código del producto Vendido]],INVENTARIO[],5,FALSE),"-")</f>
        <v>Top Bustier encaje</v>
      </c>
      <c r="G700" s="4">
        <v>1</v>
      </c>
      <c r="H700" s="13">
        <v>22</v>
      </c>
      <c r="I700" s="13">
        <f>VENTAS[[#This Row],[Cantidad]]*VENTAS[[#This Row],[Precio Venta]]</f>
        <v>22</v>
      </c>
      <c r="J700" s="13">
        <f>IF(VENTAS[[#This Row],[Nombre del Gestor]]&gt;1,  VENTAS[[#This Row],[Total]]*10%, 0)</f>
        <v>0</v>
      </c>
      <c r="K700" s="13">
        <f>IFERROR(VLOOKUP(VENTAS[[#This Row],[Código del producto Vendido]],INVENTARIO[],20,FALSE),"-")*VENTAS[[#This Row],[Cantidad]]</f>
        <v>13.2</v>
      </c>
      <c r="L700" s="13">
        <f>VENTAS[[#This Row],[Total]]-VENTAS[[#This Row],[Comisión 10%]]-VENTAS[[#This Row],[Costo]]</f>
        <v>8.8000000000000007</v>
      </c>
    </row>
    <row r="701" spans="1:12" ht="14" x14ac:dyDescent="0.15">
      <c r="A701" s="124"/>
      <c r="B701" t="str">
        <f>IFERROR(VLOOKUP(VENTAS[[#This Row],[Código del producto Vendido]],INVENTARIO[],25,FALSE),"-")</f>
        <v>Compra 7/12/2023</v>
      </c>
      <c r="E701" t="s">
        <v>2199</v>
      </c>
      <c r="F701" s="4" t="str">
        <f>IFERROR(VLOOKUP(VENTAS[[#This Row],[Código del producto Vendido]],INVENTARIO[],5,FALSE),"-")</f>
        <v>Lentes de Sol</v>
      </c>
      <c r="G701" s="4">
        <v>1</v>
      </c>
      <c r="H701" s="13">
        <v>5</v>
      </c>
      <c r="I701" s="13">
        <f>VENTAS[[#This Row],[Cantidad]]*VENTAS[[#This Row],[Precio Venta]]</f>
        <v>5</v>
      </c>
      <c r="J701" s="13">
        <f>IF(VENTAS[[#This Row],[Nombre del Gestor]]&gt;1,  VENTAS[[#This Row],[Total]]*10%, 0)</f>
        <v>0</v>
      </c>
      <c r="K701" s="13">
        <f>IFERROR(VLOOKUP(VENTAS[[#This Row],[Código del producto Vendido]],INVENTARIO[],20,FALSE),"-")*VENTAS[[#This Row],[Cantidad]]</f>
        <v>2.72</v>
      </c>
      <c r="L701" s="13">
        <f>VENTAS[[#This Row],[Total]]-VENTAS[[#This Row],[Comisión 10%]]-VENTAS[[#This Row],[Costo]]</f>
        <v>2.2799999999999998</v>
      </c>
    </row>
    <row r="702" spans="1:12" ht="14" x14ac:dyDescent="0.15">
      <c r="A702" s="124"/>
      <c r="B702" t="str">
        <f>IFERROR(VLOOKUP(VENTAS[[#This Row],[Código del producto Vendido]],INVENTARIO[],25,FALSE),"-")</f>
        <v>Compra 7/12/2023</v>
      </c>
      <c r="E702" t="s">
        <v>2198</v>
      </c>
      <c r="F702" s="4" t="str">
        <f>IFERROR(VLOOKUP(VENTAS[[#This Row],[Código del producto Vendido]],INVENTARIO[],5,FALSE),"-")</f>
        <v xml:space="preserve">Gafas de Sol </v>
      </c>
      <c r="G702" s="4">
        <v>1</v>
      </c>
      <c r="H702" s="13">
        <v>5</v>
      </c>
      <c r="I702" s="13">
        <f>VENTAS[[#This Row],[Cantidad]]*VENTAS[[#This Row],[Precio Venta]]</f>
        <v>5</v>
      </c>
      <c r="J702" s="13">
        <f>IF(VENTAS[[#This Row],[Nombre del Gestor]]&gt;1,  VENTAS[[#This Row],[Total]]*10%, 0)</f>
        <v>0</v>
      </c>
      <c r="K702" s="13">
        <f>IFERROR(VLOOKUP(VENTAS[[#This Row],[Código del producto Vendido]],INVENTARIO[],20,FALSE),"-")*VENTAS[[#This Row],[Cantidad]]</f>
        <v>4.7</v>
      </c>
      <c r="L702" s="13">
        <f>VENTAS[[#This Row],[Total]]-VENTAS[[#This Row],[Comisión 10%]]-VENTAS[[#This Row],[Costo]]</f>
        <v>0.29999999999999982</v>
      </c>
    </row>
    <row r="703" spans="1:12" ht="14" x14ac:dyDescent="0.15">
      <c r="A703" s="124"/>
      <c r="E703" t="s">
        <v>2087</v>
      </c>
      <c r="F703" s="4" t="str">
        <f>IFERROR(VLOOKUP(VENTAS[[#This Row],[Código del producto Vendido]],INVENTARIO[],5,FALSE),"-")</f>
        <v>Mocasín con herrajes</v>
      </c>
      <c r="G703" s="4">
        <v>1</v>
      </c>
      <c r="H703" s="13">
        <v>0</v>
      </c>
      <c r="I703" s="13">
        <f>VENTAS[[#This Row],[Cantidad]]*VENTAS[[#This Row],[Precio Venta]]</f>
        <v>0</v>
      </c>
      <c r="J703" s="13">
        <f>IF(VENTAS[[#This Row],[Nombre del Gestor]]&gt;1,  VENTAS[[#This Row],[Total]]*10%, 0)</f>
        <v>0</v>
      </c>
      <c r="K703" s="13">
        <f>IFERROR(VLOOKUP(VENTAS[[#This Row],[Código del producto Vendido]],INVENTARIO[],24,FALSE),"-")</f>
        <v>15.510000000000002</v>
      </c>
      <c r="L703" s="13">
        <f>(VENTAS[[#This Row],[Precio Venta]]-VENTAS[[#This Row],[Costo]])*VENTAS[[#This Row],[Cantidad]]</f>
        <v>-15.510000000000002</v>
      </c>
    </row>
  </sheetData>
  <mergeCells count="2">
    <mergeCell ref="A1:E1"/>
    <mergeCell ref="G1:H1"/>
  </mergeCells>
  <phoneticPr fontId="8" type="noConversion"/>
  <conditionalFormatting sqref="E446">
    <cfRule type="duplicateValues" dxfId="12" priority="4"/>
  </conditionalFormatting>
  <conditionalFormatting sqref="E521:E532">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6 E521:E532">
    <cfRule type="expression" dxfId="6" priority="2437">
      <formula>#REF!=0</formula>
    </cfRule>
  </conditionalFormatting>
  <pageMargins left="0.7" right="0.7" top="0.75" bottom="0.75" header="0.3" footer="0.3"/>
  <tableParts count="1">
    <tablePart r:id="rId1"/>
  </tableParts>
  <extLst>
    <ext xmlns:x14="http://schemas.microsoft.com/office/spreadsheetml/2009/9/main" uri="{CCE6A557-97BC-4b89-ADB6-D9C93CAAB3DF}">
      <x14:dataValidations xmlns:xm="http://schemas.microsoft.com/office/excel/2006/main" count="1">
        <x14:dataValidation type="list" allowBlank="1" showInputMessage="1" showErrorMessage="1" xr:uid="{529640F7-0B79-7049-AB46-225D39590AAF}">
          <x14:formula1>
            <xm:f>STOCK!$A$2:$A$1000282</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1267</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1268</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1268</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1268</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1276</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1276</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1269</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1270</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1271</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1271</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1272</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1273</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1273</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1274</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1271</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1271</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1277</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1271</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1271</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1275</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1229</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1229</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1229</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1229</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1229</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1229</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1229</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1229</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1229</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1229</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1229</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1229</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1229</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1229</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1229</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1229</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1229</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1229</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1229</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1229</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1229</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1229</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1229</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1229</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1229</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1229</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1229</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1229</v>
      </c>
    </row>
    <row r="93" spans="1:28" ht="28" x14ac:dyDescent="0.15">
      <c r="A93" s="23" t="s">
        <v>118</v>
      </c>
      <c r="B93" s="89"/>
      <c r="C93" s="22" t="s">
        <v>12</v>
      </c>
      <c r="D93" s="102" t="s">
        <v>891</v>
      </c>
      <c r="E93" s="65" t="s">
        <v>782</v>
      </c>
      <c r="F93" s="72" t="s">
        <v>1259</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1229</v>
      </c>
    </row>
    <row r="94" spans="1:28" ht="14" x14ac:dyDescent="0.15">
      <c r="A94" s="23" t="s">
        <v>145</v>
      </c>
      <c r="B94" s="89"/>
      <c r="C94" s="22" t="s">
        <v>12</v>
      </c>
      <c r="D94" s="102" t="s">
        <v>891</v>
      </c>
      <c r="E94" s="65" t="s">
        <v>791</v>
      </c>
      <c r="F94" s="72" t="s">
        <v>1260</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1229</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1229</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1229</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1229</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1229</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1229</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1229</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1229</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1229</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1229</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1229</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1229</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1229</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1229</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1229</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1229</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1229</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1229</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1229</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1229</v>
      </c>
    </row>
    <row r="114" spans="1:28" ht="14" x14ac:dyDescent="0.15">
      <c r="A114" s="23" t="s">
        <v>139</v>
      </c>
      <c r="B114" s="89"/>
      <c r="C114" s="22" t="s">
        <v>12</v>
      </c>
      <c r="D114" s="102" t="s">
        <v>50</v>
      </c>
      <c r="E114" s="65" t="s">
        <v>862</v>
      </c>
      <c r="F114" s="72" t="s">
        <v>1294</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1229</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1229</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1229</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1229</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1229</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1229</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1229</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1234</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1233</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1233</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1232</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1235</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1235</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1236</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1237</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1238</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1239</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1240</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1241</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1242</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1242</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1242</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1243</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1244</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1244</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1245</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1245</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1246</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1247</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1248</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1249</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1250</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1251</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1278</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1278</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1281</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1280</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1252</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1279</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1253</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1254</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1255</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1282</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1283</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1284</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1284</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1284</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1285</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1286</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1286</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1287</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1287</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1289</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1288</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1290</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1292</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1302</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1303</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1304</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1304</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1304</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1304</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1304</v>
      </c>
    </row>
    <row r="520" spans="1:28" ht="14" x14ac:dyDescent="0.15">
      <c r="A520" s="23" t="s">
        <v>1318</v>
      </c>
      <c r="B520" s="89"/>
      <c r="C520" s="22" t="s">
        <v>12</v>
      </c>
      <c r="D520" s="102" t="s">
        <v>892</v>
      </c>
      <c r="E520" s="78" t="s">
        <v>1262</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1319</v>
      </c>
      <c r="B521" s="89"/>
      <c r="C521" s="22" t="s">
        <v>12</v>
      </c>
      <c r="D521" s="102" t="s">
        <v>52</v>
      </c>
      <c r="E521" s="78" t="s">
        <v>1263</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1320</v>
      </c>
      <c r="B522" s="89"/>
      <c r="C522" s="22" t="s">
        <v>12</v>
      </c>
      <c r="D522" s="102" t="s">
        <v>52</v>
      </c>
      <c r="E522" s="78" t="s">
        <v>1264</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1321</v>
      </c>
      <c r="B523" s="89"/>
      <c r="C523" s="22" t="s">
        <v>12</v>
      </c>
      <c r="D523" s="102" t="s">
        <v>52</v>
      </c>
      <c r="E523" s="78" t="s">
        <v>1265</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1322</v>
      </c>
      <c r="B524" s="89"/>
      <c r="C524" s="22" t="s">
        <v>12</v>
      </c>
      <c r="D524" s="102" t="s">
        <v>52</v>
      </c>
      <c r="E524" s="114" t="s">
        <v>1323</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1305</v>
      </c>
      <c r="B525" s="89"/>
      <c r="C525" s="22" t="s">
        <v>12</v>
      </c>
      <c r="D525" s="102" t="s">
        <v>1210</v>
      </c>
      <c r="E525" s="114" t="s">
        <v>1295</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1304</v>
      </c>
    </row>
    <row r="526" spans="1:28" ht="14" x14ac:dyDescent="0.15">
      <c r="A526" s="23" t="s">
        <v>1306</v>
      </c>
      <c r="B526" s="89"/>
      <c r="C526" s="22" t="s">
        <v>12</v>
      </c>
      <c r="D526" s="102" t="s">
        <v>1210</v>
      </c>
      <c r="E526" s="117" t="s">
        <v>1295</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1304</v>
      </c>
    </row>
    <row r="527" spans="1:28" ht="14" x14ac:dyDescent="0.15">
      <c r="A527" s="23" t="s">
        <v>1308</v>
      </c>
      <c r="B527" s="89"/>
      <c r="C527" s="22" t="s">
        <v>12</v>
      </c>
      <c r="D527" s="102" t="s">
        <v>52</v>
      </c>
      <c r="E527" s="114" t="s">
        <v>1296</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1304</v>
      </c>
    </row>
    <row r="528" spans="1:28" ht="14" x14ac:dyDescent="0.15">
      <c r="A528" s="23" t="s">
        <v>1309</v>
      </c>
      <c r="B528" s="89"/>
      <c r="C528" s="22" t="s">
        <v>12</v>
      </c>
      <c r="D528" s="102" t="s">
        <v>52</v>
      </c>
      <c r="E528" s="117" t="s">
        <v>1296</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1304</v>
      </c>
    </row>
    <row r="529" spans="1:28" ht="14" x14ac:dyDescent="0.15">
      <c r="A529" s="23" t="s">
        <v>1310</v>
      </c>
      <c r="B529" s="89"/>
      <c r="C529" s="22" t="s">
        <v>12</v>
      </c>
      <c r="D529" s="102" t="s">
        <v>415</v>
      </c>
      <c r="E529" s="114" t="s">
        <v>1297</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1304</v>
      </c>
    </row>
    <row r="530" spans="1:28" ht="14" x14ac:dyDescent="0.15">
      <c r="A530" s="23" t="s">
        <v>1312</v>
      </c>
      <c r="B530" s="89"/>
      <c r="C530" s="22" t="s">
        <v>12</v>
      </c>
      <c r="D530" s="102" t="s">
        <v>415</v>
      </c>
      <c r="E530" s="117" t="s">
        <v>1298</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1304</v>
      </c>
    </row>
    <row r="531" spans="1:28" ht="14" x14ac:dyDescent="0.15">
      <c r="A531" s="23" t="s">
        <v>1313</v>
      </c>
      <c r="B531" s="89"/>
      <c r="C531" s="22" t="s">
        <v>12</v>
      </c>
      <c r="D531" s="102" t="s">
        <v>1107</v>
      </c>
      <c r="E531" s="114" t="s">
        <v>1299</v>
      </c>
      <c r="F531" s="86" t="s">
        <v>1300</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1304</v>
      </c>
    </row>
    <row r="532" spans="1:28" ht="14" x14ac:dyDescent="0.15">
      <c r="A532" s="23" t="s">
        <v>1316</v>
      </c>
      <c r="B532" s="89"/>
      <c r="C532" s="22" t="s">
        <v>12</v>
      </c>
      <c r="D532" s="102" t="s">
        <v>50</v>
      </c>
      <c r="E532" s="117" t="s">
        <v>1301</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1304</v>
      </c>
    </row>
    <row r="533" spans="1:28" ht="14" x14ac:dyDescent="0.15">
      <c r="A533" s="23" t="s">
        <v>1317</v>
      </c>
      <c r="B533" s="89"/>
      <c r="C533" s="113" t="s">
        <v>12</v>
      </c>
      <c r="D533" s="102" t="s">
        <v>50</v>
      </c>
      <c r="E533" s="117" t="s">
        <v>1301</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1304</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1350</v>
      </c>
      <c r="B2" s="48" t="str">
        <f t="shared" ref="B2:B65" si="0">"https://github.com/uberboutique/whataform-repo/raw/main/pictures/"&amp;A2&amp;".jpg"</f>
        <v>https://github.com/uberboutique/whataform-repo/raw/main/pictures/UB0001.jpg</v>
      </c>
    </row>
    <row r="3" spans="1:2" ht="14" x14ac:dyDescent="0.15">
      <c r="A3" s="44" t="s">
        <v>1351</v>
      </c>
      <c r="B3" s="48" t="str">
        <f t="shared" si="0"/>
        <v>https://github.com/uberboutique/whataform-repo/raw/main/pictures/UB0002.jpg</v>
      </c>
    </row>
    <row r="4" spans="1:2" ht="14" x14ac:dyDescent="0.15">
      <c r="A4" s="44" t="s">
        <v>1352</v>
      </c>
      <c r="B4" s="48" t="str">
        <f t="shared" si="0"/>
        <v>https://github.com/uberboutique/whataform-repo/raw/main/pictures/UB0003.jpg</v>
      </c>
    </row>
    <row r="5" spans="1:2" ht="14" x14ac:dyDescent="0.15">
      <c r="A5" s="44" t="s">
        <v>1353</v>
      </c>
      <c r="B5" s="48" t="str">
        <f t="shared" si="0"/>
        <v>https://github.com/uberboutique/whataform-repo/raw/main/pictures/UB0004.jpg</v>
      </c>
    </row>
    <row r="6" spans="1:2" ht="14" x14ac:dyDescent="0.15">
      <c r="A6" s="44" t="s">
        <v>1354</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1355</v>
      </c>
      <c r="B12" s="48" t="str">
        <f t="shared" si="0"/>
        <v>https://github.com/uberboutique/whataform-repo/raw/main/pictures/UB0006.jpg</v>
      </c>
    </row>
    <row r="13" spans="1:2" ht="14" x14ac:dyDescent="0.15">
      <c r="A13" s="44" t="s">
        <v>1356</v>
      </c>
      <c r="B13" s="48" t="str">
        <f t="shared" si="0"/>
        <v>https://github.com/uberboutique/whataform-repo/raw/main/pictures/UB0007.jpg</v>
      </c>
    </row>
    <row r="14" spans="1:2" ht="14" x14ac:dyDescent="0.15">
      <c r="A14" s="44" t="s">
        <v>1357</v>
      </c>
      <c r="B14" s="48" t="str">
        <f t="shared" si="0"/>
        <v>https://github.com/uberboutique/whataform-repo/raw/main/pictures/UB0008.jpg</v>
      </c>
    </row>
    <row r="15" spans="1:2" ht="14" x14ac:dyDescent="0.15">
      <c r="A15" s="44" t="s">
        <v>1358</v>
      </c>
      <c r="B15" s="48" t="str">
        <f t="shared" si="0"/>
        <v>https://github.com/uberboutique/whataform-repo/raw/main/pictures/UB0009.jpg</v>
      </c>
    </row>
    <row r="16" spans="1:2" ht="14" x14ac:dyDescent="0.15">
      <c r="A16" s="44" t="s">
        <v>1359</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1360</v>
      </c>
      <c r="B20" s="48" t="str">
        <f t="shared" si="0"/>
        <v>https://github.com/uberboutique/whataform-repo/raw/main/pictures/UB0011.jpg</v>
      </c>
    </row>
    <row r="21" spans="1:2" ht="14" x14ac:dyDescent="0.15">
      <c r="A21" s="44" t="s">
        <v>1361</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1362</v>
      </c>
      <c r="B23" s="48" t="str">
        <f t="shared" si="0"/>
        <v>https://github.com/uberboutique/whataform-repo/raw/main/pictures/UB0013.jpg</v>
      </c>
    </row>
    <row r="24" spans="1:2" ht="14" x14ac:dyDescent="0.15">
      <c r="A24" s="44" t="s">
        <v>1363</v>
      </c>
      <c r="B24" s="48" t="str">
        <f t="shared" si="0"/>
        <v>https://github.com/uberboutique/whataform-repo/raw/main/pictures/UB0014.jpg</v>
      </c>
    </row>
    <row r="25" spans="1:2" ht="14" x14ac:dyDescent="0.15">
      <c r="A25" s="44" t="s">
        <v>1364</v>
      </c>
      <c r="B25" s="48" t="str">
        <f t="shared" si="0"/>
        <v>https://github.com/uberboutique/whataform-repo/raw/main/pictures/UB0015.jpg</v>
      </c>
    </row>
    <row r="26" spans="1:2" ht="14" x14ac:dyDescent="0.15">
      <c r="A26" s="44" t="s">
        <v>1365</v>
      </c>
      <c r="B26" s="48" t="str">
        <f t="shared" si="0"/>
        <v>https://github.com/uberboutique/whataform-repo/raw/main/pictures/UB0016.jpg</v>
      </c>
    </row>
    <row r="27" spans="1:2" ht="14" x14ac:dyDescent="0.15">
      <c r="A27" s="44" t="s">
        <v>1366</v>
      </c>
      <c r="B27" s="48" t="str">
        <f t="shared" si="0"/>
        <v>https://github.com/uberboutique/whataform-repo/raw/main/pictures/UB0017.jpg</v>
      </c>
    </row>
    <row r="28" spans="1:2" ht="14" x14ac:dyDescent="0.15">
      <c r="A28" s="44" t="s">
        <v>1367</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1368</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1369</v>
      </c>
      <c r="B36" s="48" t="str">
        <f t="shared" si="0"/>
        <v>https://github.com/uberboutique/whataform-repo/raw/main/pictures/UB0020.jpg</v>
      </c>
    </row>
    <row r="37" spans="1:2" ht="14" x14ac:dyDescent="0.15">
      <c r="A37" s="44" t="s">
        <v>1370</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1371</v>
      </c>
      <c r="B40" s="48" t="str">
        <f t="shared" si="0"/>
        <v>https://github.com/uberboutique/whataform-repo/raw/main/pictures/UB0022.jpg</v>
      </c>
    </row>
    <row r="41" spans="1:2" ht="14" x14ac:dyDescent="0.15">
      <c r="A41" s="44" t="s">
        <v>1372</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1373</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1374</v>
      </c>
      <c r="B49" s="48" t="str">
        <f t="shared" si="0"/>
        <v>https://github.com/uberboutique/whataform-repo/raw/main/pictures/UB0025.jpg</v>
      </c>
    </row>
    <row r="50" spans="1:2" ht="14" x14ac:dyDescent="0.15">
      <c r="A50" s="44" t="s">
        <v>1375</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1376</v>
      </c>
      <c r="B52" s="48" t="str">
        <f t="shared" si="0"/>
        <v>https://github.com/uberboutique/whataform-repo/raw/main/pictures/UB0027.jpg</v>
      </c>
    </row>
    <row r="53" spans="1:2" ht="14" x14ac:dyDescent="0.15">
      <c r="A53" s="44" t="s">
        <v>1377</v>
      </c>
      <c r="B53" s="48" t="str">
        <f t="shared" si="0"/>
        <v>https://github.com/uberboutique/whataform-repo/raw/main/pictures/UB0028.jpg</v>
      </c>
    </row>
    <row r="54" spans="1:2" ht="14" x14ac:dyDescent="0.15">
      <c r="A54" s="44" t="s">
        <v>1378</v>
      </c>
      <c r="B54" s="48" t="str">
        <f t="shared" si="0"/>
        <v>https://github.com/uberboutique/whataform-repo/raw/main/pictures/UB0029.jpg</v>
      </c>
    </row>
    <row r="55" spans="1:2" ht="14" x14ac:dyDescent="0.15">
      <c r="A55" s="44" t="s">
        <v>1379</v>
      </c>
      <c r="B55" s="48" t="str">
        <f t="shared" si="0"/>
        <v>https://github.com/uberboutique/whataform-repo/raw/main/pictures/UB0030.jpg</v>
      </c>
    </row>
    <row r="56" spans="1:2" ht="14" x14ac:dyDescent="0.15">
      <c r="A56" s="44" t="s">
        <v>1380</v>
      </c>
      <c r="B56" s="48" t="str">
        <f t="shared" si="0"/>
        <v>https://github.com/uberboutique/whataform-repo/raw/main/pictures/UB0031.jpg</v>
      </c>
    </row>
    <row r="57" spans="1:2" ht="14" x14ac:dyDescent="0.15">
      <c r="A57" s="44" t="s">
        <v>1381</v>
      </c>
      <c r="B57" s="48" t="str">
        <f t="shared" si="0"/>
        <v>https://github.com/uberboutique/whataform-repo/raw/main/pictures/UB0032.jpg</v>
      </c>
    </row>
    <row r="58" spans="1:2" ht="14" x14ac:dyDescent="0.15">
      <c r="A58" s="44" t="s">
        <v>1382</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1383</v>
      </c>
      <c r="B60" s="48" t="str">
        <f t="shared" si="0"/>
        <v>https://github.com/uberboutique/whataform-repo/raw/main/pictures/UB0034.jpg</v>
      </c>
    </row>
    <row r="61" spans="1:2" ht="14" x14ac:dyDescent="0.15">
      <c r="A61" s="44" t="s">
        <v>1384</v>
      </c>
      <c r="B61" s="48" t="str">
        <f t="shared" si="0"/>
        <v>https://github.com/uberboutique/whataform-repo/raw/main/pictures/UB0035.jpg</v>
      </c>
    </row>
    <row r="62" spans="1:2" ht="14" x14ac:dyDescent="0.15">
      <c r="A62" s="44" t="s">
        <v>1385</v>
      </c>
      <c r="B62" s="48" t="str">
        <f t="shared" si="0"/>
        <v>https://github.com/uberboutique/whataform-repo/raw/main/pictures/UB0036.jpg</v>
      </c>
    </row>
    <row r="63" spans="1:2" ht="14" x14ac:dyDescent="0.15">
      <c r="A63" s="44" t="s">
        <v>1386</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1387</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1388</v>
      </c>
      <c r="B68" s="48" t="str">
        <f t="shared" si="1"/>
        <v>https://github.com/uberboutique/whataform-repo/raw/main/pictures/UB0039.jpg</v>
      </c>
    </row>
    <row r="69" spans="1:2" ht="14" x14ac:dyDescent="0.15">
      <c r="A69" s="44" t="s">
        <v>1389</v>
      </c>
      <c r="B69" s="48" t="str">
        <f t="shared" si="1"/>
        <v>https://github.com/uberboutique/whataform-repo/raw/main/pictures/UB0040.jpg</v>
      </c>
    </row>
    <row r="70" spans="1:2" ht="14" x14ac:dyDescent="0.15">
      <c r="A70" s="44" t="s">
        <v>1390</v>
      </c>
      <c r="B70" s="48" t="str">
        <f t="shared" si="1"/>
        <v>https://github.com/uberboutique/whataform-repo/raw/main/pictures/UB0041.jpg</v>
      </c>
    </row>
    <row r="71" spans="1:2" ht="14" x14ac:dyDescent="0.15">
      <c r="A71" s="44" t="s">
        <v>1391</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1392</v>
      </c>
      <c r="B73" s="48" t="str">
        <f t="shared" si="1"/>
        <v>https://github.com/uberboutique/whataform-repo/raw/main/pictures/UB0043.jpg</v>
      </c>
    </row>
    <row r="74" spans="1:2" ht="14" x14ac:dyDescent="0.15">
      <c r="A74" s="44" t="s">
        <v>1393</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1394</v>
      </c>
      <c r="B76" s="48" t="str">
        <f t="shared" si="1"/>
        <v>https://github.com/uberboutique/whataform-repo/raw/main/pictures/UB0045.jpg</v>
      </c>
    </row>
    <row r="77" spans="1:2" ht="14" x14ac:dyDescent="0.15">
      <c r="A77" s="44" t="s">
        <v>1395</v>
      </c>
      <c r="B77" s="48" t="str">
        <f t="shared" si="1"/>
        <v>https://github.com/uberboutique/whataform-repo/raw/main/pictures/UB0046.jpg</v>
      </c>
    </row>
    <row r="78" spans="1:2" ht="14" x14ac:dyDescent="0.15">
      <c r="A78" s="44" t="s">
        <v>1396</v>
      </c>
      <c r="B78" s="48" t="str">
        <f t="shared" si="1"/>
        <v>https://github.com/uberboutique/whataform-repo/raw/main/pictures/UB0047.jpg</v>
      </c>
    </row>
    <row r="79" spans="1:2" ht="14" x14ac:dyDescent="0.15">
      <c r="A79" s="44" t="s">
        <v>1397</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1398</v>
      </c>
      <c r="B81" s="48" t="str">
        <f t="shared" si="1"/>
        <v>https://github.com/uberboutique/whataform-repo/raw/main/pictures/UB0049.jpg</v>
      </c>
    </row>
    <row r="82" spans="1:2" ht="14" x14ac:dyDescent="0.15">
      <c r="A82" s="44" t="s">
        <v>1399</v>
      </c>
      <c r="B82" s="48" t="str">
        <f t="shared" si="1"/>
        <v>https://github.com/uberboutique/whataform-repo/raw/main/pictures/UB0050.jpg</v>
      </c>
    </row>
    <row r="83" spans="1:2" ht="14" x14ac:dyDescent="0.15">
      <c r="A83" s="44" t="s">
        <v>1400</v>
      </c>
      <c r="B83" s="48" t="str">
        <f t="shared" si="1"/>
        <v>https://github.com/uberboutique/whataform-repo/raw/main/pictures/UB0055.jpg</v>
      </c>
    </row>
    <row r="84" spans="1:2" ht="14" x14ac:dyDescent="0.15">
      <c r="A84" s="44" t="s">
        <v>1401</v>
      </c>
      <c r="B84" s="48" t="str">
        <f t="shared" si="1"/>
        <v>https://github.com/uberboutique/whataform-repo/raw/main/pictures/UB0056.jpg</v>
      </c>
    </row>
    <row r="85" spans="1:2" ht="14" x14ac:dyDescent="0.15">
      <c r="A85" s="44" t="s">
        <v>1402</v>
      </c>
      <c r="B85" s="48" t="str">
        <f t="shared" si="1"/>
        <v>https://github.com/uberboutique/whataform-repo/raw/main/pictures/UB0057.jpg</v>
      </c>
    </row>
    <row r="86" spans="1:2" ht="14" x14ac:dyDescent="0.15">
      <c r="A86" s="44" t="s">
        <v>1403</v>
      </c>
      <c r="B86" s="48" t="str">
        <f t="shared" si="1"/>
        <v>https://github.com/uberboutique/whataform-repo/raw/main/pictures/UB0058.jpg</v>
      </c>
    </row>
    <row r="87" spans="1:2" ht="14" x14ac:dyDescent="0.15">
      <c r="A87" s="44" t="s">
        <v>1404</v>
      </c>
      <c r="B87" s="48" t="str">
        <f t="shared" si="1"/>
        <v>https://github.com/uberboutique/whataform-repo/raw/main/pictures/UB0059.jpg</v>
      </c>
    </row>
    <row r="88" spans="1:2" ht="14" x14ac:dyDescent="0.15">
      <c r="A88" s="44" t="s">
        <v>1405</v>
      </c>
      <c r="B88" s="48" t="str">
        <f t="shared" si="1"/>
        <v>https://github.com/uberboutique/whataform-repo/raw/main/pictures/UB0060.jpg</v>
      </c>
    </row>
    <row r="89" spans="1:2" ht="14" x14ac:dyDescent="0.15">
      <c r="A89" s="44" t="s">
        <v>1406</v>
      </c>
      <c r="B89" s="48" t="str">
        <f t="shared" si="1"/>
        <v>https://github.com/uberboutique/whataform-repo/raw/main/pictures/UB0061.jpg</v>
      </c>
    </row>
    <row r="90" spans="1:2" ht="14" x14ac:dyDescent="0.15">
      <c r="A90" s="44" t="s">
        <v>1407</v>
      </c>
      <c r="B90" s="48" t="str">
        <f t="shared" si="1"/>
        <v>https://github.com/uberboutique/whataform-repo/raw/main/pictures/UB0062.jpg</v>
      </c>
    </row>
    <row r="91" spans="1:2" ht="14" x14ac:dyDescent="0.15">
      <c r="A91" s="44" t="s">
        <v>1408</v>
      </c>
      <c r="B91" s="48" t="str">
        <f t="shared" si="1"/>
        <v>https://github.com/uberboutique/whataform-repo/raw/main/pictures/UB0063.jpg</v>
      </c>
    </row>
    <row r="92" spans="1:2" ht="14" x14ac:dyDescent="0.15">
      <c r="A92" s="44" t="s">
        <v>1409</v>
      </c>
      <c r="B92" s="48" t="str">
        <f t="shared" si="1"/>
        <v>https://github.com/uberboutique/whataform-repo/raw/main/pictures/UB0064.jpg</v>
      </c>
    </row>
    <row r="93" spans="1:2" ht="14" x14ac:dyDescent="0.15">
      <c r="A93" s="44" t="s">
        <v>1410</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1411</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1412</v>
      </c>
      <c r="B98" s="48" t="str">
        <f t="shared" si="1"/>
        <v>https://github.com/uberboutique/whataform-repo/raw/main/pictures/UB0067.jpg</v>
      </c>
    </row>
    <row r="99" spans="1:2" ht="14" x14ac:dyDescent="0.15">
      <c r="A99" s="44" t="s">
        <v>1413</v>
      </c>
      <c r="B99" s="48" t="str">
        <f t="shared" si="1"/>
        <v>https://github.com/uberboutique/whataform-repo/raw/main/pictures/UB0068.jpg</v>
      </c>
    </row>
    <row r="100" spans="1:2" ht="14" x14ac:dyDescent="0.15">
      <c r="A100" s="44" t="s">
        <v>1414</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1415</v>
      </c>
      <c r="B102" s="48" t="str">
        <f t="shared" si="1"/>
        <v>https://github.com/uberboutique/whataform-repo/raw/main/pictures/UB0070.jpg</v>
      </c>
    </row>
    <row r="103" spans="1:2" ht="14" x14ac:dyDescent="0.15">
      <c r="A103" s="44" t="s">
        <v>1416</v>
      </c>
      <c r="B103" s="48" t="str">
        <f t="shared" si="1"/>
        <v>https://github.com/uberboutique/whataform-repo/raw/main/pictures/UB0071.jpg</v>
      </c>
    </row>
    <row r="104" spans="1:2" ht="14" x14ac:dyDescent="0.15">
      <c r="A104" s="44" t="s">
        <v>1417</v>
      </c>
      <c r="B104" s="48" t="str">
        <f t="shared" si="1"/>
        <v>https://github.com/uberboutique/whataform-repo/raw/main/pictures/UB0072.jpg</v>
      </c>
    </row>
    <row r="105" spans="1:2" ht="14" x14ac:dyDescent="0.15">
      <c r="A105" s="44" t="s">
        <v>1418</v>
      </c>
      <c r="B105" s="48" t="str">
        <f t="shared" si="1"/>
        <v>https://github.com/uberboutique/whataform-repo/raw/main/pictures/UB0073.jpg</v>
      </c>
    </row>
    <row r="106" spans="1:2" ht="14" x14ac:dyDescent="0.15">
      <c r="A106" s="44" t="s">
        <v>1419</v>
      </c>
      <c r="B106" s="48" t="str">
        <f t="shared" si="1"/>
        <v>https://github.com/uberboutique/whataform-repo/raw/main/pictures/UB0074.jpg</v>
      </c>
    </row>
    <row r="107" spans="1:2" ht="14" x14ac:dyDescent="0.15">
      <c r="A107" s="44" t="s">
        <v>1420</v>
      </c>
      <c r="B107" s="48" t="str">
        <f t="shared" si="1"/>
        <v>https://github.com/uberboutique/whataform-repo/raw/main/pictures/UB0075.jpg</v>
      </c>
    </row>
    <row r="108" spans="1:2" ht="14" x14ac:dyDescent="0.15">
      <c r="A108" s="44" t="s">
        <v>1421</v>
      </c>
      <c r="B108" s="48" t="str">
        <f t="shared" si="1"/>
        <v>https://github.com/uberboutique/whataform-repo/raw/main/pictures/UB0076.jpg</v>
      </c>
    </row>
    <row r="109" spans="1:2" ht="14" x14ac:dyDescent="0.15">
      <c r="A109" s="44" t="s">
        <v>1422</v>
      </c>
      <c r="B109" s="48" t="str">
        <f t="shared" si="1"/>
        <v>https://github.com/uberboutique/whataform-repo/raw/main/pictures/UB0077.jpg</v>
      </c>
    </row>
    <row r="110" spans="1:2" ht="14" x14ac:dyDescent="0.15">
      <c r="A110" s="44" t="s">
        <v>1423</v>
      </c>
      <c r="B110" s="48" t="str">
        <f t="shared" si="1"/>
        <v>https://github.com/uberboutique/whataform-repo/raw/main/pictures/UB0078.jpg</v>
      </c>
    </row>
    <row r="111" spans="1:2" ht="14" x14ac:dyDescent="0.15">
      <c r="A111" s="44" t="s">
        <v>1424</v>
      </c>
      <c r="B111" s="48" t="str">
        <f t="shared" si="1"/>
        <v>https://github.com/uberboutique/whataform-repo/raw/main/pictures/UB0079.jpg</v>
      </c>
    </row>
    <row r="112" spans="1:2" ht="14" x14ac:dyDescent="0.15">
      <c r="A112" s="44" t="s">
        <v>1425</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1426</v>
      </c>
      <c r="B114" s="48" t="str">
        <f t="shared" si="1"/>
        <v>https://github.com/uberboutique/whataform-repo/raw/main/pictures/UB0081.jpg</v>
      </c>
    </row>
    <row r="115" spans="1:2" ht="14" x14ac:dyDescent="0.15">
      <c r="A115" s="44" t="s">
        <v>1427</v>
      </c>
      <c r="B115" s="48" t="str">
        <f t="shared" si="1"/>
        <v>https://github.com/uberboutique/whataform-repo/raw/main/pictures/UB0082.jpg</v>
      </c>
    </row>
    <row r="116" spans="1:2" ht="14" x14ac:dyDescent="0.15">
      <c r="A116" s="44" t="s">
        <v>1428</v>
      </c>
      <c r="B116" s="48" t="str">
        <f t="shared" si="1"/>
        <v>https://github.com/uberboutique/whataform-repo/raw/main/pictures/UB0083.jpg</v>
      </c>
    </row>
    <row r="117" spans="1:2" ht="14" x14ac:dyDescent="0.15">
      <c r="A117" s="44" t="s">
        <v>1429</v>
      </c>
      <c r="B117" s="48" t="str">
        <f t="shared" si="1"/>
        <v>https://github.com/uberboutique/whataform-repo/raw/main/pictures/UB0084.jpg</v>
      </c>
    </row>
    <row r="118" spans="1:2" ht="14" x14ac:dyDescent="0.15">
      <c r="A118" s="44" t="s">
        <v>1430</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1431</v>
      </c>
      <c r="B120" s="48" t="str">
        <f t="shared" si="1"/>
        <v>https://github.com/uberboutique/whataform-repo/raw/main/pictures/UB0086.jpg</v>
      </c>
    </row>
    <row r="121" spans="1:2" ht="14" x14ac:dyDescent="0.15">
      <c r="A121" s="44" t="s">
        <v>1432</v>
      </c>
      <c r="B121" s="48" t="str">
        <f t="shared" si="1"/>
        <v>https://github.com/uberboutique/whataform-repo/raw/main/pictures/UB0087.jpg</v>
      </c>
    </row>
    <row r="122" spans="1:2" ht="14" x14ac:dyDescent="0.15">
      <c r="A122" s="44" t="s">
        <v>1433</v>
      </c>
      <c r="B122" s="48" t="str">
        <f t="shared" si="1"/>
        <v>https://github.com/uberboutique/whataform-repo/raw/main/pictures/UB0088.jpg</v>
      </c>
    </row>
    <row r="123" spans="1:2" ht="14" x14ac:dyDescent="0.15">
      <c r="A123" s="44" t="s">
        <v>1434</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1435</v>
      </c>
      <c r="B126" s="48" t="str">
        <f t="shared" si="1"/>
        <v>https://github.com/uberboutique/whataform-repo/raw/main/pictures/UB0090.jpg</v>
      </c>
    </row>
    <row r="127" spans="1:2" ht="14" x14ac:dyDescent="0.15">
      <c r="A127" s="44" t="s">
        <v>1436</v>
      </c>
      <c r="B127" s="48" t="str">
        <f t="shared" si="1"/>
        <v>https://github.com/uberboutique/whataform-repo/raw/main/pictures/UB0091.jpg</v>
      </c>
    </row>
    <row r="128" spans="1:2" ht="14" x14ac:dyDescent="0.15">
      <c r="A128" s="44" t="s">
        <v>1437</v>
      </c>
      <c r="B128" s="48" t="str">
        <f t="shared" si="1"/>
        <v>https://github.com/uberboutique/whataform-repo/raw/main/pictures/UB0092.jpg</v>
      </c>
    </row>
    <row r="129" spans="1:2" ht="14" x14ac:dyDescent="0.15">
      <c r="A129" s="44" t="s">
        <v>1438</v>
      </c>
      <c r="B129" s="48" t="str">
        <f t="shared" si="1"/>
        <v>https://github.com/uberboutique/whataform-repo/raw/main/pictures/UB0093.jpg</v>
      </c>
    </row>
    <row r="130" spans="1:2" ht="14" x14ac:dyDescent="0.15">
      <c r="A130" s="44" t="s">
        <v>1439</v>
      </c>
      <c r="B130" s="48" t="str">
        <f t="shared" ref="B130:B193" si="2">"https://github.com/uberboutique/whataform-repo/raw/main/pictures/"&amp;A130&amp;".jpg"</f>
        <v>https://github.com/uberboutique/whataform-repo/raw/main/pictures/UB0094.jpg</v>
      </c>
    </row>
    <row r="131" spans="1:2" ht="14" x14ac:dyDescent="0.15">
      <c r="A131" s="44" t="s">
        <v>1440</v>
      </c>
      <c r="B131" s="48" t="str">
        <f t="shared" si="2"/>
        <v>https://github.com/uberboutique/whataform-repo/raw/main/pictures/UB0095.jpg</v>
      </c>
    </row>
    <row r="132" spans="1:2" ht="14" x14ac:dyDescent="0.15">
      <c r="A132" s="44" t="s">
        <v>1441</v>
      </c>
      <c r="B132" s="48" t="str">
        <f t="shared" si="2"/>
        <v>https://github.com/uberboutique/whataform-repo/raw/main/pictures/UB0096.jpg</v>
      </c>
    </row>
    <row r="133" spans="1:2" ht="14" x14ac:dyDescent="0.15">
      <c r="A133" s="44" t="s">
        <v>1442</v>
      </c>
      <c r="B133" s="48" t="str">
        <f t="shared" si="2"/>
        <v>https://github.com/uberboutique/whataform-repo/raw/main/pictures/UB0097.jpg</v>
      </c>
    </row>
    <row r="134" spans="1:2" ht="14" x14ac:dyDescent="0.15">
      <c r="A134" s="44" t="s">
        <v>1443</v>
      </c>
      <c r="B134" s="48" t="str">
        <f t="shared" si="2"/>
        <v>https://github.com/uberboutique/whataform-repo/raw/main/pictures/UB0098.jpg</v>
      </c>
    </row>
    <row r="135" spans="1:2" ht="14" x14ac:dyDescent="0.15">
      <c r="A135" s="44" t="s">
        <v>1444</v>
      </c>
      <c r="B135" s="48" t="str">
        <f t="shared" si="2"/>
        <v>https://github.com/uberboutique/whataform-repo/raw/main/pictures/UB0099.jpg</v>
      </c>
    </row>
    <row r="136" spans="1:2" ht="14" x14ac:dyDescent="0.15">
      <c r="A136" s="44" t="s">
        <v>1445</v>
      </c>
      <c r="B136" s="48" t="str">
        <f t="shared" si="2"/>
        <v>https://github.com/uberboutique/whataform-repo/raw/main/pictures/UB0100.jpg</v>
      </c>
    </row>
    <row r="137" spans="1:2" ht="14" x14ac:dyDescent="0.15">
      <c r="A137" s="44" t="s">
        <v>1446</v>
      </c>
      <c r="B137" s="48" t="str">
        <f t="shared" si="2"/>
        <v>https://github.com/uberboutique/whataform-repo/raw/main/pictures/UB0101.jpg</v>
      </c>
    </row>
    <row r="138" spans="1:2" ht="14" x14ac:dyDescent="0.15">
      <c r="A138" s="44" t="s">
        <v>1447</v>
      </c>
      <c r="B138" s="48" t="str">
        <f t="shared" si="2"/>
        <v>https://github.com/uberboutique/whataform-repo/raw/main/pictures/UB0102.jpg</v>
      </c>
    </row>
    <row r="139" spans="1:2" ht="14" x14ac:dyDescent="0.15">
      <c r="A139" s="44" t="s">
        <v>1448</v>
      </c>
      <c r="B139" s="48" t="str">
        <f t="shared" si="2"/>
        <v>https://github.com/uberboutique/whataform-repo/raw/main/pictures/UB0103.jpg</v>
      </c>
    </row>
    <row r="140" spans="1:2" ht="14" x14ac:dyDescent="0.15">
      <c r="A140" s="44" t="s">
        <v>1449</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1450</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1451</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1452</v>
      </c>
      <c r="B146" s="48" t="str">
        <f t="shared" si="2"/>
        <v>https://github.com/uberboutique/whataform-repo/raw/main/pictures/UB0107.jpg</v>
      </c>
    </row>
    <row r="147" spans="1:2" ht="14" x14ac:dyDescent="0.15">
      <c r="A147" s="44" t="s">
        <v>1453</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1454</v>
      </c>
      <c r="B150" s="48" t="str">
        <f t="shared" si="2"/>
        <v>https://github.com/uberboutique/whataform-repo/raw/main/pictures/UB0109.jpg</v>
      </c>
    </row>
    <row r="151" spans="1:2" ht="14" x14ac:dyDescent="0.15">
      <c r="A151" s="44" t="s">
        <v>1455</v>
      </c>
      <c r="B151" s="48" t="str">
        <f t="shared" si="2"/>
        <v>https://github.com/uberboutique/whataform-repo/raw/main/pictures/UB0110.jpg</v>
      </c>
    </row>
    <row r="152" spans="1:2" ht="14" x14ac:dyDescent="0.15">
      <c r="A152" s="44" t="s">
        <v>1456</v>
      </c>
      <c r="B152" s="48" t="str">
        <f t="shared" si="2"/>
        <v>https://github.com/uberboutique/whataform-repo/raw/main/pictures/UB0111.jpg</v>
      </c>
    </row>
    <row r="153" spans="1:2" ht="14" x14ac:dyDescent="0.15">
      <c r="A153" s="44" t="s">
        <v>1457</v>
      </c>
      <c r="B153" s="48" t="str">
        <f t="shared" si="2"/>
        <v>https://github.com/uberboutique/whataform-repo/raw/main/pictures/UB0112.jpg</v>
      </c>
    </row>
    <row r="154" spans="1:2" ht="14" x14ac:dyDescent="0.15">
      <c r="A154" s="44" t="s">
        <v>1458</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1459</v>
      </c>
      <c r="B156" s="48" t="str">
        <f t="shared" si="2"/>
        <v>https://github.com/uberboutique/whataform-repo/raw/main/pictures/UB0114.jpg</v>
      </c>
    </row>
    <row r="157" spans="1:2" ht="14" x14ac:dyDescent="0.15">
      <c r="A157" s="44" t="s">
        <v>1460</v>
      </c>
      <c r="B157" s="48" t="str">
        <f t="shared" si="2"/>
        <v>https://github.com/uberboutique/whataform-repo/raw/main/pictures/UB0115.jpg</v>
      </c>
    </row>
    <row r="158" spans="1:2" ht="14" x14ac:dyDescent="0.15">
      <c r="A158" s="44" t="s">
        <v>1461</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1462</v>
      </c>
      <c r="B160" s="48" t="str">
        <f t="shared" si="2"/>
        <v>https://github.com/uberboutique/whataform-repo/raw/main/pictures/UB0117.jpg</v>
      </c>
    </row>
    <row r="161" spans="1:2" ht="14" x14ac:dyDescent="0.15">
      <c r="A161" s="44" t="s">
        <v>1463</v>
      </c>
      <c r="B161" s="48" t="str">
        <f t="shared" si="2"/>
        <v>https://github.com/uberboutique/whataform-repo/raw/main/pictures/UB0118.jpg</v>
      </c>
    </row>
    <row r="162" spans="1:2" ht="14" x14ac:dyDescent="0.15">
      <c r="A162" s="44" t="s">
        <v>1464</v>
      </c>
      <c r="B162" s="48" t="str">
        <f t="shared" si="2"/>
        <v>https://github.com/uberboutique/whataform-repo/raw/main/pictures/UB0119.jpg</v>
      </c>
    </row>
    <row r="163" spans="1:2" ht="14" x14ac:dyDescent="0.15">
      <c r="A163" s="44" t="s">
        <v>1465</v>
      </c>
      <c r="B163" s="48" t="str">
        <f t="shared" si="2"/>
        <v>https://github.com/uberboutique/whataform-repo/raw/main/pictures/UB0120.jpg</v>
      </c>
    </row>
    <row r="164" spans="1:2" ht="14" x14ac:dyDescent="0.15">
      <c r="A164" s="44" t="s">
        <v>1466</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1467</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1468</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1469</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1470</v>
      </c>
      <c r="B179" s="48" t="str">
        <f t="shared" si="2"/>
        <v>https://github.com/uberboutique/whataform-repo/raw/main/pictures/UB0125.jpg</v>
      </c>
    </row>
    <row r="180" spans="1:2" ht="14" x14ac:dyDescent="0.15">
      <c r="A180" s="44" t="s">
        <v>1471</v>
      </c>
      <c r="B180" s="48" t="str">
        <f t="shared" si="2"/>
        <v>https://github.com/uberboutique/whataform-repo/raw/main/pictures/UB0126.jpg</v>
      </c>
    </row>
    <row r="181" spans="1:2" ht="14" x14ac:dyDescent="0.15">
      <c r="A181" s="44" t="s">
        <v>1472</v>
      </c>
      <c r="B181" s="48" t="str">
        <f t="shared" si="2"/>
        <v>https://github.com/uberboutique/whataform-repo/raw/main/pictures/UB0127.jpg</v>
      </c>
    </row>
    <row r="182" spans="1:2" ht="14" x14ac:dyDescent="0.15">
      <c r="A182" s="44" t="s">
        <v>1473</v>
      </c>
      <c r="B182" s="48" t="str">
        <f t="shared" si="2"/>
        <v>https://github.com/uberboutique/whataform-repo/raw/main/pictures/UB0128.jpg</v>
      </c>
    </row>
    <row r="183" spans="1:2" ht="14" x14ac:dyDescent="0.15">
      <c r="A183" s="44" t="s">
        <v>1474</v>
      </c>
      <c r="B183" s="48" t="str">
        <f t="shared" si="2"/>
        <v>https://github.com/uberboutique/whataform-repo/raw/main/pictures/UB0129.jpg</v>
      </c>
    </row>
    <row r="184" spans="1:2" ht="14" x14ac:dyDescent="0.15">
      <c r="A184" s="44" t="s">
        <v>1475</v>
      </c>
      <c r="B184" s="48" t="str">
        <f t="shared" si="2"/>
        <v>https://github.com/uberboutique/whataform-repo/raw/main/pictures/UB0130.jpg</v>
      </c>
    </row>
    <row r="185" spans="1:2" ht="14" x14ac:dyDescent="0.15">
      <c r="A185" s="44" t="s">
        <v>1476</v>
      </c>
      <c r="B185" s="48" t="str">
        <f t="shared" si="2"/>
        <v>https://github.com/uberboutique/whataform-repo/raw/main/pictures/UB0131.jpg</v>
      </c>
    </row>
    <row r="186" spans="1:2" ht="14" x14ac:dyDescent="0.15">
      <c r="A186" s="44" t="s">
        <v>1477</v>
      </c>
      <c r="B186" s="48" t="str">
        <f t="shared" si="2"/>
        <v>https://github.com/uberboutique/whataform-repo/raw/main/pictures/UB0132.jpg</v>
      </c>
    </row>
    <row r="187" spans="1:2" ht="14" x14ac:dyDescent="0.15">
      <c r="A187" s="44" t="s">
        <v>1478</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1479</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1480</v>
      </c>
      <c r="B194" s="48" t="str">
        <f t="shared" ref="B194:B257" si="3">"https://github.com/uberboutique/whataform-repo/raw/main/pictures/"&amp;A194&amp;".jpg"</f>
        <v>https://github.com/uberboutique/whataform-repo/raw/main/pictures/UB0135.jpg</v>
      </c>
    </row>
    <row r="195" spans="1:2" ht="14" x14ac:dyDescent="0.15">
      <c r="A195" s="44" t="s">
        <v>1481</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1482</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1483</v>
      </c>
      <c r="B199" s="48" t="str">
        <f t="shared" si="3"/>
        <v>https://github.com/uberboutique/whataform-repo/raw/main/pictures/UB0138.jpg</v>
      </c>
    </row>
    <row r="200" spans="1:2" ht="14" x14ac:dyDescent="0.15">
      <c r="A200" s="44" t="s">
        <v>1484</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1485</v>
      </c>
      <c r="B202" s="48" t="str">
        <f t="shared" si="3"/>
        <v>https://github.com/uberboutique/whataform-repo/raw/main/pictures/UB0140.jpg</v>
      </c>
    </row>
    <row r="203" spans="1:2" ht="14" x14ac:dyDescent="0.15">
      <c r="A203" s="44" t="s">
        <v>1486</v>
      </c>
      <c r="B203" s="48" t="str">
        <f t="shared" si="3"/>
        <v>https://github.com/uberboutique/whataform-repo/raw/main/pictures/UB0141.jpg</v>
      </c>
    </row>
    <row r="204" spans="1:2" ht="14" x14ac:dyDescent="0.15">
      <c r="A204" s="44" t="s">
        <v>1487</v>
      </c>
      <c r="B204" s="48" t="str">
        <f t="shared" si="3"/>
        <v>https://github.com/uberboutique/whataform-repo/raw/main/pictures/UB0142.jpg</v>
      </c>
    </row>
    <row r="205" spans="1:2" ht="14" x14ac:dyDescent="0.15">
      <c r="A205" s="44" t="s">
        <v>1488</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1489</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1490</v>
      </c>
      <c r="B209" s="48" t="str">
        <f t="shared" si="3"/>
        <v>https://github.com/uberboutique/whataform-repo/raw/main/pictures/UB0145.jpg</v>
      </c>
    </row>
    <row r="210" spans="1:2" ht="14" x14ac:dyDescent="0.15">
      <c r="A210" s="44" t="s">
        <v>1491</v>
      </c>
      <c r="B210" s="48" t="str">
        <f t="shared" si="3"/>
        <v>https://github.com/uberboutique/whataform-repo/raw/main/pictures/UB0146.jpg</v>
      </c>
    </row>
    <row r="211" spans="1:2" ht="14" x14ac:dyDescent="0.15">
      <c r="A211" s="44" t="s">
        <v>1492</v>
      </c>
      <c r="B211" s="48" t="str">
        <f t="shared" si="3"/>
        <v>https://github.com/uberboutique/whataform-repo/raw/main/pictures/UB0147.jpg</v>
      </c>
    </row>
    <row r="212" spans="1:2" ht="14" x14ac:dyDescent="0.15">
      <c r="A212" s="44" t="s">
        <v>1493</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1494</v>
      </c>
      <c r="B215" s="48" t="str">
        <f t="shared" si="3"/>
        <v>https://github.com/uberboutique/whataform-repo/raw/main/pictures/UB0149.jpg</v>
      </c>
    </row>
    <row r="216" spans="1:2" ht="14" x14ac:dyDescent="0.15">
      <c r="A216" s="44" t="s">
        <v>1495</v>
      </c>
      <c r="B216" s="48" t="str">
        <f t="shared" si="3"/>
        <v>https://github.com/uberboutique/whataform-repo/raw/main/pictures/UB0150.jpg</v>
      </c>
    </row>
    <row r="217" spans="1:2" ht="14" x14ac:dyDescent="0.15">
      <c r="A217" s="44" t="s">
        <v>1496</v>
      </c>
      <c r="B217" s="48" t="str">
        <f t="shared" si="3"/>
        <v>https://github.com/uberboutique/whataform-repo/raw/main/pictures/UB0151.jpg</v>
      </c>
    </row>
    <row r="218" spans="1:2" ht="14" x14ac:dyDescent="0.15">
      <c r="A218" s="44" t="s">
        <v>1497</v>
      </c>
      <c r="B218" s="48" t="str">
        <f t="shared" si="3"/>
        <v>https://github.com/uberboutique/whataform-repo/raw/main/pictures/UB0152.jpg</v>
      </c>
    </row>
    <row r="219" spans="1:2" ht="14" x14ac:dyDescent="0.15">
      <c r="A219" s="44" t="s">
        <v>1498</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1499</v>
      </c>
      <c r="B222" s="48" t="str">
        <f t="shared" si="3"/>
        <v>https://github.com/uberboutique/whataform-repo/raw/main/pictures/UB0154.jpg</v>
      </c>
    </row>
    <row r="223" spans="1:2" ht="14" x14ac:dyDescent="0.15">
      <c r="A223" s="44" t="s">
        <v>1500</v>
      </c>
      <c r="B223" s="48" t="str">
        <f t="shared" si="3"/>
        <v>https://github.com/uberboutique/whataform-repo/raw/main/pictures/UB0155.jpg</v>
      </c>
    </row>
    <row r="224" spans="1:2" ht="14" x14ac:dyDescent="0.15">
      <c r="A224" s="44" t="s">
        <v>1501</v>
      </c>
      <c r="B224" s="48" t="str">
        <f t="shared" si="3"/>
        <v>https://github.com/uberboutique/whataform-repo/raw/main/pictures/UB0156.jpg</v>
      </c>
    </row>
    <row r="225" spans="1:2" ht="14" x14ac:dyDescent="0.15">
      <c r="A225" s="44" t="s">
        <v>1502</v>
      </c>
      <c r="B225" s="48" t="str">
        <f t="shared" si="3"/>
        <v>https://github.com/uberboutique/whataform-repo/raw/main/pictures/UB0157.jpg</v>
      </c>
    </row>
    <row r="226" spans="1:2" ht="14" x14ac:dyDescent="0.15">
      <c r="A226" s="44" t="s">
        <v>1503</v>
      </c>
      <c r="B226" s="48" t="str">
        <f t="shared" si="3"/>
        <v>https://github.com/uberboutique/whataform-repo/raw/main/pictures/UB0158.jpg</v>
      </c>
    </row>
    <row r="227" spans="1:2" ht="14" x14ac:dyDescent="0.15">
      <c r="A227" s="44" t="s">
        <v>1504</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1505</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1506</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1507</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1508</v>
      </c>
      <c r="B235" s="48" t="str">
        <f t="shared" si="3"/>
        <v>https://github.com/uberboutique/whataform-repo/raw/main/pictures/UB0163.jpg</v>
      </c>
    </row>
    <row r="236" spans="1:2" ht="14" x14ac:dyDescent="0.15">
      <c r="A236" s="44" t="s">
        <v>1509</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1510</v>
      </c>
      <c r="B238" s="48" t="str">
        <f t="shared" si="3"/>
        <v>https://github.com/uberboutique/whataform-repo/raw/main/pictures/UB0165.jpg</v>
      </c>
    </row>
    <row r="239" spans="1:2" ht="14" x14ac:dyDescent="0.15">
      <c r="A239" s="44" t="s">
        <v>1511</v>
      </c>
      <c r="B239" s="48" t="str">
        <f t="shared" si="3"/>
        <v>https://github.com/uberboutique/whataform-repo/raw/main/pictures/UB0166.jpg</v>
      </c>
    </row>
    <row r="240" spans="1:2" ht="14" x14ac:dyDescent="0.15">
      <c r="A240" s="44" t="s">
        <v>1512</v>
      </c>
      <c r="B240" s="48" t="str">
        <f t="shared" si="3"/>
        <v>https://github.com/uberboutique/whataform-repo/raw/main/pictures/UB0167.jpg</v>
      </c>
    </row>
    <row r="241" spans="1:2" ht="14" x14ac:dyDescent="0.15">
      <c r="A241" s="44" t="s">
        <v>1513</v>
      </c>
      <c r="B241" s="48" t="str">
        <f t="shared" si="3"/>
        <v>https://github.com/uberboutique/whataform-repo/raw/main/pictures/UB0168.jpg</v>
      </c>
    </row>
    <row r="242" spans="1:2" ht="14" x14ac:dyDescent="0.15">
      <c r="A242" s="44" t="s">
        <v>1514</v>
      </c>
      <c r="B242" s="48" t="str">
        <f t="shared" si="3"/>
        <v>https://github.com/uberboutique/whataform-repo/raw/main/pictures/UB0169.jpg</v>
      </c>
    </row>
    <row r="243" spans="1:2" ht="14" x14ac:dyDescent="0.15">
      <c r="A243" s="44" t="s">
        <v>1515</v>
      </c>
      <c r="B243" s="48" t="str">
        <f t="shared" si="3"/>
        <v>https://github.com/uberboutique/whataform-repo/raw/main/pictures/UB0170.jpg</v>
      </c>
    </row>
    <row r="244" spans="1:2" ht="14" x14ac:dyDescent="0.15">
      <c r="A244" s="44" t="s">
        <v>1516</v>
      </c>
      <c r="B244" s="48" t="str">
        <f t="shared" si="3"/>
        <v>https://github.com/uberboutique/whataform-repo/raw/main/pictures/UB0171.jpg</v>
      </c>
    </row>
    <row r="245" spans="1:2" ht="14" x14ac:dyDescent="0.15">
      <c r="A245" s="44" t="s">
        <v>1517</v>
      </c>
      <c r="B245" s="48" t="str">
        <f t="shared" si="3"/>
        <v>https://github.com/uberboutique/whataform-repo/raw/main/pictures/UB0172.jpg</v>
      </c>
    </row>
    <row r="246" spans="1:2" ht="14" x14ac:dyDescent="0.15">
      <c r="A246" s="44" t="s">
        <v>1518</v>
      </c>
      <c r="B246" s="48" t="str">
        <f t="shared" si="3"/>
        <v>https://github.com/uberboutique/whataform-repo/raw/main/pictures/UB0173.jpg</v>
      </c>
    </row>
    <row r="247" spans="1:2" ht="14" x14ac:dyDescent="0.15">
      <c r="A247" s="44" t="s">
        <v>1519</v>
      </c>
      <c r="B247" s="48" t="str">
        <f t="shared" si="3"/>
        <v>https://github.com/uberboutique/whataform-repo/raw/main/pictures/UB0174.jpg</v>
      </c>
    </row>
    <row r="248" spans="1:2" ht="14" x14ac:dyDescent="0.15">
      <c r="A248" s="44" t="s">
        <v>1520</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1521</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1522</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1523</v>
      </c>
      <c r="B256" s="48" t="str">
        <f t="shared" si="3"/>
        <v>https://github.com/uberboutique/whataform-repo/raw/main/pictures/UB0178.jpg</v>
      </c>
    </row>
    <row r="257" spans="1:2" ht="14" x14ac:dyDescent="0.15">
      <c r="A257" s="44" t="s">
        <v>1524</v>
      </c>
      <c r="B257" s="48" t="str">
        <f t="shared" si="3"/>
        <v>https://github.com/uberboutique/whataform-repo/raw/main/pictures/UB0179.jpg</v>
      </c>
    </row>
    <row r="258" spans="1:2" ht="14" x14ac:dyDescent="0.15">
      <c r="A258" s="44" t="s">
        <v>1525</v>
      </c>
      <c r="B258" s="48" t="str">
        <f t="shared" ref="B258:B321" si="4">"https://github.com/uberboutique/whataform-repo/raw/main/pictures/"&amp;A258&amp;".jpg"</f>
        <v>https://github.com/uberboutique/whataform-repo/raw/main/pictures/UB0180.jpg</v>
      </c>
    </row>
    <row r="259" spans="1:2" ht="14" x14ac:dyDescent="0.15">
      <c r="A259" s="44" t="s">
        <v>1526</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1527</v>
      </c>
      <c r="B270" s="48" t="str">
        <f t="shared" si="4"/>
        <v>https://github.com/uberboutique/whataform-repo/raw/main/pictures/UB0182.jpg</v>
      </c>
    </row>
    <row r="271" spans="1:2" ht="14" x14ac:dyDescent="0.15">
      <c r="A271" s="44" t="s">
        <v>1528</v>
      </c>
      <c r="B271" s="48" t="str">
        <f t="shared" si="4"/>
        <v>https://github.com/uberboutique/whataform-repo/raw/main/pictures/UB0183.jpg</v>
      </c>
    </row>
    <row r="272" spans="1:2" ht="14" x14ac:dyDescent="0.15">
      <c r="A272" s="44" t="s">
        <v>1529</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1530</v>
      </c>
      <c r="B275" s="48" t="str">
        <f t="shared" si="4"/>
        <v>https://github.com/uberboutique/whataform-repo/raw/main/pictures/UB0185.jpg</v>
      </c>
    </row>
    <row r="276" spans="1:2" ht="14" x14ac:dyDescent="0.15">
      <c r="A276" s="44" t="s">
        <v>1531</v>
      </c>
      <c r="B276" s="48" t="str">
        <f t="shared" si="4"/>
        <v>https://github.com/uberboutique/whataform-repo/raw/main/pictures/UB0186.jpg</v>
      </c>
    </row>
    <row r="277" spans="1:2" ht="14" x14ac:dyDescent="0.15">
      <c r="A277" s="44" t="s">
        <v>1532</v>
      </c>
      <c r="B277" s="48" t="str">
        <f t="shared" si="4"/>
        <v>https://github.com/uberboutique/whataform-repo/raw/main/pictures/UB0187.jpg</v>
      </c>
    </row>
    <row r="278" spans="1:2" ht="14" x14ac:dyDescent="0.15">
      <c r="A278" s="44" t="s">
        <v>1533</v>
      </c>
      <c r="B278" s="48" t="str">
        <f t="shared" si="4"/>
        <v>https://github.com/uberboutique/whataform-repo/raw/main/pictures/UB0188.jpg</v>
      </c>
    </row>
    <row r="279" spans="1:2" ht="14" x14ac:dyDescent="0.15">
      <c r="A279" s="44" t="s">
        <v>1534</v>
      </c>
      <c r="B279" s="48" t="str">
        <f t="shared" si="4"/>
        <v>https://github.com/uberboutique/whataform-repo/raw/main/pictures/UB0189.jpg</v>
      </c>
    </row>
    <row r="280" spans="1:2" ht="14" x14ac:dyDescent="0.15">
      <c r="A280" s="44" t="s">
        <v>1535</v>
      </c>
      <c r="B280" s="48" t="str">
        <f t="shared" si="4"/>
        <v>https://github.com/uberboutique/whataform-repo/raw/main/pictures/UB0190.jpg</v>
      </c>
    </row>
    <row r="281" spans="1:2" ht="14" x14ac:dyDescent="0.15">
      <c r="A281" s="44" t="s">
        <v>1536</v>
      </c>
      <c r="B281" s="48" t="str">
        <f t="shared" si="4"/>
        <v>https://github.com/uberboutique/whataform-repo/raw/main/pictures/UB0191.jpg</v>
      </c>
    </row>
    <row r="282" spans="1:2" ht="14" x14ac:dyDescent="0.15">
      <c r="A282" s="44" t="s">
        <v>1537</v>
      </c>
      <c r="B282" s="48" t="str">
        <f t="shared" si="4"/>
        <v>https://github.com/uberboutique/whataform-repo/raw/main/pictures/UB0192.jpg</v>
      </c>
    </row>
    <row r="283" spans="1:2" ht="14" x14ac:dyDescent="0.15">
      <c r="A283" s="44" t="s">
        <v>1538</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1539</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1540</v>
      </c>
      <c r="B288" s="48" t="str">
        <f t="shared" si="4"/>
        <v>https://github.com/uberboutique/whataform-repo/raw/main/pictures/UB0195.jpg</v>
      </c>
    </row>
    <row r="289" spans="1:2" ht="14" x14ac:dyDescent="0.15">
      <c r="A289" s="44" t="s">
        <v>1541</v>
      </c>
      <c r="B289" s="48" t="str">
        <f t="shared" si="4"/>
        <v>https://github.com/uberboutique/whataform-repo/raw/main/pictures/UB0196.jpg</v>
      </c>
    </row>
    <row r="290" spans="1:2" ht="14" x14ac:dyDescent="0.15">
      <c r="A290" s="44" t="s">
        <v>1542</v>
      </c>
      <c r="B290" s="48" t="str">
        <f t="shared" si="4"/>
        <v>https://github.com/uberboutique/whataform-repo/raw/main/pictures/UB0197.jpg</v>
      </c>
    </row>
    <row r="291" spans="1:2" ht="14" x14ac:dyDescent="0.15">
      <c r="A291" s="44" t="s">
        <v>1543</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1544</v>
      </c>
      <c r="B295" s="48" t="str">
        <f t="shared" si="4"/>
        <v>https://github.com/uberboutique/whataform-repo/raw/main/pictures/UB0199.jpg</v>
      </c>
    </row>
    <row r="296" spans="1:2" ht="14" x14ac:dyDescent="0.15">
      <c r="A296" s="44" t="s">
        <v>1545</v>
      </c>
      <c r="B296" s="48" t="str">
        <f t="shared" si="4"/>
        <v>https://github.com/uberboutique/whataform-repo/raw/main/pictures/UB0200.jpg</v>
      </c>
    </row>
    <row r="297" spans="1:2" ht="14" x14ac:dyDescent="0.15">
      <c r="A297" s="44" t="s">
        <v>1546</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1547</v>
      </c>
      <c r="B299" s="48" t="str">
        <f t="shared" si="4"/>
        <v>https://github.com/uberboutique/whataform-repo/raw/main/pictures/UB0202.jpg</v>
      </c>
    </row>
    <row r="300" spans="1:2" ht="14" x14ac:dyDescent="0.15">
      <c r="A300" s="44" t="s">
        <v>1548</v>
      </c>
      <c r="B300" s="48" t="str">
        <f t="shared" si="4"/>
        <v>https://github.com/uberboutique/whataform-repo/raw/main/pictures/UB0203.jpg</v>
      </c>
    </row>
    <row r="301" spans="1:2" ht="14" x14ac:dyDescent="0.15">
      <c r="A301" s="44" t="s">
        <v>1549</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1550</v>
      </c>
      <c r="B303" s="48" t="str">
        <f t="shared" si="4"/>
        <v>https://github.com/uberboutique/whataform-repo/raw/main/pictures/UB0205.jpg</v>
      </c>
    </row>
    <row r="304" spans="1:2" ht="14" x14ac:dyDescent="0.15">
      <c r="A304" s="44" t="s">
        <v>1551</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1552</v>
      </c>
      <c r="B306" s="48" t="str">
        <f t="shared" si="4"/>
        <v>https://github.com/uberboutique/whataform-repo/raw/main/pictures/UB0207.jpg</v>
      </c>
    </row>
    <row r="307" spans="1:2" ht="14" x14ac:dyDescent="0.15">
      <c r="A307" s="44" t="s">
        <v>1553</v>
      </c>
      <c r="B307" s="48" t="str">
        <f t="shared" si="4"/>
        <v>https://github.com/uberboutique/whataform-repo/raw/main/pictures/UB0208.jpg</v>
      </c>
    </row>
    <row r="308" spans="1:2" ht="14" x14ac:dyDescent="0.15">
      <c r="A308" s="44" t="s">
        <v>1554</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1555</v>
      </c>
      <c r="B315" s="48" t="str">
        <f t="shared" si="4"/>
        <v>https://github.com/uberboutique/whataform-repo/raw/main/pictures/UB0210.jpg</v>
      </c>
    </row>
    <row r="316" spans="1:2" ht="14" x14ac:dyDescent="0.15">
      <c r="A316" s="44" t="s">
        <v>1556</v>
      </c>
      <c r="B316" s="48" t="str">
        <f t="shared" si="4"/>
        <v>https://github.com/uberboutique/whataform-repo/raw/main/pictures/UB0211.jpg</v>
      </c>
    </row>
    <row r="317" spans="1:2" ht="14" x14ac:dyDescent="0.15">
      <c r="A317" s="44" t="s">
        <v>1557</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1558</v>
      </c>
      <c r="B321" s="48" t="str">
        <f t="shared" si="4"/>
        <v>https://github.com/uberboutique/whataform-repo/raw/main/pictures/UB0213.jpg</v>
      </c>
    </row>
    <row r="322" spans="1:2" ht="14" x14ac:dyDescent="0.15">
      <c r="A322" s="44" t="s">
        <v>1559</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1560</v>
      </c>
      <c r="B324" s="48" t="str">
        <f t="shared" si="5"/>
        <v>https://github.com/uberboutique/whataform-repo/raw/main/pictures/UB0215.jpg</v>
      </c>
    </row>
    <row r="325" spans="1:2" ht="14" x14ac:dyDescent="0.15">
      <c r="A325" s="44" t="s">
        <v>1561</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1562</v>
      </c>
      <c r="B329" s="49" t="str">
        <f>"https://github.com/uberboutique/whataform-repo/raw/main/pictures/"&amp;A329&amp;".jpg"</f>
        <v>https://github.com/uberboutique/whataform-repo/raw/main/pictures/UB0217.jpg</v>
      </c>
    </row>
    <row r="330" spans="1:2" ht="14" x14ac:dyDescent="0.15">
      <c r="A330" s="44" t="s">
        <v>1563</v>
      </c>
      <c r="B330" s="49" t="str">
        <f>"https://github.com/uberboutique/whataform-repo/raw/main/pictures/"&amp;A330&amp;".jpg"</f>
        <v>https://github.com/uberboutique/whataform-repo/raw/main/pictures/UB0218.jpg</v>
      </c>
    </row>
    <row r="331" spans="1:2" ht="14" x14ac:dyDescent="0.15">
      <c r="A331" s="44" t="s">
        <v>1564</v>
      </c>
      <c r="B331" s="49" t="str">
        <f t="shared" ref="B331:B337" si="6">"https://github.com/uberboutique/whataform-repo/raw/main/pictures/"&amp;A331&amp;".jpg"</f>
        <v>https://github.com/uberboutique/whataform-repo/raw/main/pictures/UB0219.jpg</v>
      </c>
    </row>
    <row r="332" spans="1:2" ht="14" x14ac:dyDescent="0.15">
      <c r="A332" s="44" t="s">
        <v>1565</v>
      </c>
      <c r="B332" s="49" t="str">
        <f t="shared" si="6"/>
        <v>https://github.com/uberboutique/whataform-repo/raw/main/pictures/UB0220.jpg</v>
      </c>
    </row>
    <row r="333" spans="1:2" ht="14" x14ac:dyDescent="0.15">
      <c r="A333" s="44" t="s">
        <v>1566</v>
      </c>
      <c r="B333" s="49" t="str">
        <f t="shared" si="6"/>
        <v>https://github.com/uberboutique/whataform-repo/raw/main/pictures/UB0221.jpg</v>
      </c>
    </row>
    <row r="334" spans="1:2" ht="14" x14ac:dyDescent="0.15">
      <c r="A334" s="44" t="s">
        <v>1567</v>
      </c>
      <c r="B334" s="49" t="str">
        <f t="shared" si="6"/>
        <v>https://github.com/uberboutique/whataform-repo/raw/main/pictures/UB0222.jpg</v>
      </c>
    </row>
    <row r="335" spans="1:2" ht="14" x14ac:dyDescent="0.15">
      <c r="A335" s="44" t="s">
        <v>1568</v>
      </c>
      <c r="B335" s="49" t="str">
        <f t="shared" si="6"/>
        <v>https://github.com/uberboutique/whataform-repo/raw/main/pictures/UB0223.jpg</v>
      </c>
    </row>
    <row r="336" spans="1:2" ht="14" x14ac:dyDescent="0.15">
      <c r="A336" s="44" t="s">
        <v>1569</v>
      </c>
      <c r="B336" s="49" t="str">
        <f t="shared" si="6"/>
        <v>https://github.com/uberboutique/whataform-repo/raw/main/pictures/UB0224.jpg</v>
      </c>
    </row>
    <row r="337" spans="1:2" ht="14" x14ac:dyDescent="0.15">
      <c r="A337" s="44" t="s">
        <v>1570</v>
      </c>
      <c r="B337" s="49" t="str">
        <f t="shared" si="6"/>
        <v>https://github.com/uberboutique/whataform-repo/raw/main/pictures/UB0225.jpg</v>
      </c>
    </row>
    <row r="338" spans="1:2" ht="14" x14ac:dyDescent="0.15">
      <c r="A338" s="44" t="s">
        <v>1571</v>
      </c>
      <c r="B338" s="49" t="str">
        <f t="shared" ref="B338:B346" si="7">"https://github.com/uberboutique/whataform-repo/raw/main/pictures/"&amp;A338&amp;".jpg"</f>
        <v>https://github.com/uberboutique/whataform-repo/raw/main/pictures/UB0226.jpg</v>
      </c>
    </row>
    <row r="339" spans="1:2" ht="14" x14ac:dyDescent="0.15">
      <c r="A339" s="44" t="s">
        <v>1572</v>
      </c>
      <c r="B339" s="49" t="str">
        <f t="shared" si="7"/>
        <v>https://github.com/uberboutique/whataform-repo/raw/main/pictures/UB0227.jpg</v>
      </c>
    </row>
    <row r="340" spans="1:2" ht="14" x14ac:dyDescent="0.15">
      <c r="A340" s="44" t="s">
        <v>1573</v>
      </c>
      <c r="B340" s="49" t="str">
        <f t="shared" si="7"/>
        <v>https://github.com/uberboutique/whataform-repo/raw/main/pictures/UB0228.jpg</v>
      </c>
    </row>
    <row r="341" spans="1:2" ht="14" x14ac:dyDescent="0.15">
      <c r="A341" s="44" t="s">
        <v>1574</v>
      </c>
      <c r="B341" s="49" t="str">
        <f t="shared" si="7"/>
        <v>https://github.com/uberboutique/whataform-repo/raw/main/pictures/UB0229.jpg</v>
      </c>
    </row>
    <row r="342" spans="1:2" ht="14" x14ac:dyDescent="0.15">
      <c r="A342" s="44" t="s">
        <v>1575</v>
      </c>
      <c r="B342" s="49" t="str">
        <f t="shared" si="7"/>
        <v>https://github.com/uberboutique/whataform-repo/raw/main/pictures/UB0230.jpg</v>
      </c>
    </row>
    <row r="343" spans="1:2" ht="14" x14ac:dyDescent="0.15">
      <c r="A343" s="44" t="s">
        <v>1576</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1577</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1578</v>
      </c>
      <c r="B349" s="49" t="str">
        <f t="shared" si="8"/>
        <v>https://github.com/uberboutique/whataform-repo/raw/main/pictures/UB0233.jpg</v>
      </c>
    </row>
    <row r="350" spans="1:2" ht="14" x14ac:dyDescent="0.15">
      <c r="A350" s="44" t="s">
        <v>1579</v>
      </c>
      <c r="B350" s="49" t="str">
        <f t="shared" si="8"/>
        <v>https://github.com/uberboutique/whataform-repo/raw/main/pictures/UB0234.jpg</v>
      </c>
    </row>
    <row r="351" spans="1:2" ht="14" x14ac:dyDescent="0.15">
      <c r="A351" s="44" t="s">
        <v>1580</v>
      </c>
      <c r="B351" s="49" t="str">
        <f t="shared" si="8"/>
        <v>https://github.com/uberboutique/whataform-repo/raw/main/pictures/UB0235.jpg</v>
      </c>
    </row>
    <row r="352" spans="1:2" ht="14" x14ac:dyDescent="0.15">
      <c r="A352" s="44" t="s">
        <v>1581</v>
      </c>
      <c r="B352" s="49" t="str">
        <f t="shared" si="8"/>
        <v>https://github.com/uberboutique/whataform-repo/raw/main/pictures/UB0236.jpg</v>
      </c>
    </row>
    <row r="353" spans="1:2" ht="14" x14ac:dyDescent="0.15">
      <c r="A353" s="44" t="s">
        <v>1582</v>
      </c>
      <c r="B353" s="49" t="str">
        <f>"https://github.com/uberboutique/whataform-repo/raw/main/pictures/"&amp;A353&amp;".jpg"</f>
        <v>https://github.com/uberboutique/whataform-repo/raw/main/pictures/UB0237.jpg</v>
      </c>
    </row>
    <row r="354" spans="1:2" ht="14" x14ac:dyDescent="0.15">
      <c r="A354" s="44" t="s">
        <v>1583</v>
      </c>
      <c r="B354" s="49" t="str">
        <f>"https://github.com/uberboutique/whataform-repo/raw/main/pictures/"&amp;A354&amp;".jpg"</f>
        <v>https://github.com/uberboutique/whataform-repo/raw/main/pictures/UB0238.jpg</v>
      </c>
    </row>
    <row r="355" spans="1:2" ht="14" x14ac:dyDescent="0.15">
      <c r="A355" s="44" t="s">
        <v>1584</v>
      </c>
      <c r="B355" s="49" t="str">
        <f t="shared" ref="B355:B360" si="9">"https://github.com/uberboutique/whataform-repo/raw/main/pictures/"&amp;A355&amp;".jpg"</f>
        <v>https://github.com/uberboutique/whataform-repo/raw/main/pictures/UB0239.jpg</v>
      </c>
    </row>
    <row r="356" spans="1:2" ht="14" x14ac:dyDescent="0.15">
      <c r="A356" s="44" t="s">
        <v>1585</v>
      </c>
      <c r="B356" s="49" t="str">
        <f t="shared" si="9"/>
        <v>https://github.com/uberboutique/whataform-repo/raw/main/pictures/UB0240.jpg</v>
      </c>
    </row>
    <row r="357" spans="1:2" ht="14" x14ac:dyDescent="0.15">
      <c r="A357" s="44" t="s">
        <v>1586</v>
      </c>
      <c r="B357" s="49" t="str">
        <f t="shared" si="9"/>
        <v>https://github.com/uberboutique/whataform-repo/raw/main/pictures/UB0241.jpg</v>
      </c>
    </row>
    <row r="358" spans="1:2" ht="14" x14ac:dyDescent="0.15">
      <c r="A358" s="44" t="s">
        <v>1588</v>
      </c>
      <c r="B358" s="49" t="str">
        <f t="shared" si="9"/>
        <v>https://github.com/uberboutique/whataform-repo/raw/main/pictures/UB0242.jpg</v>
      </c>
    </row>
    <row r="359" spans="1:2" ht="14" x14ac:dyDescent="0.15">
      <c r="A359" s="44" t="s">
        <v>1587</v>
      </c>
      <c r="B359" s="49" t="str">
        <f t="shared" si="9"/>
        <v>https://github.com/uberboutique/whataform-repo/raw/main/pictures/UB0243.jpg</v>
      </c>
    </row>
    <row r="360" spans="1:2" ht="14" x14ac:dyDescent="0.15">
      <c r="A360" s="44" t="s">
        <v>1589</v>
      </c>
      <c r="B360" s="49" t="str">
        <f t="shared" si="9"/>
        <v>https://github.com/uberboutique/whataform-repo/raw/main/pictures/UB0244.jpg</v>
      </c>
    </row>
    <row r="361" spans="1:2" ht="14" x14ac:dyDescent="0.15">
      <c r="A361" s="44" t="s">
        <v>1590</v>
      </c>
      <c r="B361" s="49" t="str">
        <f t="shared" ref="B361:B380" si="10">"https://github.com/uberboutique/whataform-repo/raw/main/pictures/"&amp;A361&amp;".jpg"</f>
        <v>https://github.com/uberboutique/whataform-repo/raw/main/pictures/UB0245.jpg</v>
      </c>
    </row>
    <row r="362" spans="1:2" ht="14" x14ac:dyDescent="0.15">
      <c r="A362" s="44" t="s">
        <v>1591</v>
      </c>
      <c r="B362" s="49" t="str">
        <f t="shared" si="10"/>
        <v>https://github.com/uberboutique/whataform-repo/raw/main/pictures/UB0246.jpg</v>
      </c>
    </row>
    <row r="363" spans="1:2" ht="14" x14ac:dyDescent="0.15">
      <c r="A363" s="44" t="s">
        <v>1592</v>
      </c>
      <c r="B363" s="49" t="str">
        <f t="shared" si="10"/>
        <v>https://github.com/uberboutique/whataform-repo/raw/main/pictures/UB0247.jpg</v>
      </c>
    </row>
    <row r="364" spans="1:2" ht="14" x14ac:dyDescent="0.15">
      <c r="A364" s="44" t="s">
        <v>1593</v>
      </c>
      <c r="B364" s="49" t="str">
        <f t="shared" si="10"/>
        <v>https://github.com/uberboutique/whataform-repo/raw/main/pictures/UB0248.jpg</v>
      </c>
    </row>
    <row r="365" spans="1:2" ht="14" x14ac:dyDescent="0.15">
      <c r="A365" s="44" t="s">
        <v>1594</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1595</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1596</v>
      </c>
      <c r="B369" s="49" t="str">
        <f t="shared" si="10"/>
        <v>https://github.com/uberboutique/whataform-repo/raw/main/pictures/UB0251.jpg</v>
      </c>
    </row>
    <row r="370" spans="1:2" ht="14" x14ac:dyDescent="0.15">
      <c r="A370" s="44" t="s">
        <v>1597</v>
      </c>
      <c r="B370" s="49" t="str">
        <f t="shared" si="10"/>
        <v>https://github.com/uberboutique/whataform-repo/raw/main/pictures/UB0252.jpg</v>
      </c>
    </row>
    <row r="371" spans="1:2" ht="14" x14ac:dyDescent="0.15">
      <c r="A371" s="44" t="s">
        <v>1598</v>
      </c>
      <c r="B371" s="49" t="str">
        <f t="shared" si="10"/>
        <v>https://github.com/uberboutique/whataform-repo/raw/main/pictures/UB0253.jpg</v>
      </c>
    </row>
    <row r="372" spans="1:2" ht="14" x14ac:dyDescent="0.15">
      <c r="A372" s="44" t="s">
        <v>1599</v>
      </c>
      <c r="B372" s="49" t="str">
        <f t="shared" si="10"/>
        <v>https://github.com/uberboutique/whataform-repo/raw/main/pictures/UB0254.jpg</v>
      </c>
    </row>
    <row r="373" spans="1:2" ht="14" x14ac:dyDescent="0.15">
      <c r="A373" s="44" t="s">
        <v>1600</v>
      </c>
      <c r="B373" s="49" t="str">
        <f t="shared" si="10"/>
        <v>https://github.com/uberboutique/whataform-repo/raw/main/pictures/UB0255.jpg</v>
      </c>
    </row>
    <row r="374" spans="1:2" ht="14" x14ac:dyDescent="0.15">
      <c r="A374" s="44" t="s">
        <v>1601</v>
      </c>
      <c r="B374" s="49" t="str">
        <f t="shared" si="10"/>
        <v>https://github.com/uberboutique/whataform-repo/raw/main/pictures/UB0256.jpg</v>
      </c>
    </row>
    <row r="375" spans="1:2" ht="14" x14ac:dyDescent="0.15">
      <c r="A375" s="44" t="s">
        <v>1602</v>
      </c>
      <c r="B375" s="49" t="str">
        <f t="shared" si="10"/>
        <v>https://github.com/uberboutique/whataform-repo/raw/main/pictures/UB0257.jpg</v>
      </c>
    </row>
    <row r="376" spans="1:2" ht="14" x14ac:dyDescent="0.15">
      <c r="A376" s="44" t="s">
        <v>1603</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1604</v>
      </c>
      <c r="B378" s="49" t="str">
        <f t="shared" si="10"/>
        <v>https://github.com/uberboutique/whataform-repo/raw/main/pictures/UB0259.jpg</v>
      </c>
    </row>
    <row r="379" spans="1:2" ht="14" x14ac:dyDescent="0.15">
      <c r="A379" s="44" t="s">
        <v>1605</v>
      </c>
      <c r="B379" s="49" t="str">
        <f t="shared" si="10"/>
        <v>https://github.com/uberboutique/whataform-repo/raw/main/pictures/UB0260.jpg</v>
      </c>
    </row>
    <row r="380" spans="1:2" ht="14" x14ac:dyDescent="0.15">
      <c r="A380" s="44" t="s">
        <v>1606</v>
      </c>
      <c r="B380" s="49" t="str">
        <f t="shared" si="10"/>
        <v>https://github.com/uberboutique/whataform-repo/raw/main/pictures/UB0261.jpg</v>
      </c>
    </row>
    <row r="381" spans="1:2" ht="14" x14ac:dyDescent="0.15">
      <c r="A381" s="44" t="s">
        <v>1607</v>
      </c>
      <c r="B381" s="49" t="str">
        <f t="shared" ref="B381:B412" si="11">"https://github.com/uberboutique/whataform-repo/raw/main/pictures/"&amp;A381&amp;".jpg"</f>
        <v>https://github.com/uberboutique/whataform-repo/raw/main/pictures/UB0262.jpg</v>
      </c>
    </row>
    <row r="382" spans="1:2" ht="14" x14ac:dyDescent="0.15">
      <c r="A382" s="44" t="s">
        <v>1608</v>
      </c>
      <c r="B382" s="49" t="str">
        <f t="shared" si="11"/>
        <v>https://github.com/uberboutique/whataform-repo/raw/main/pictures/UB0263.jpg</v>
      </c>
    </row>
    <row r="383" spans="1:2" ht="14" x14ac:dyDescent="0.15">
      <c r="A383" s="44" t="s">
        <v>1609</v>
      </c>
      <c r="B383" s="49" t="str">
        <f t="shared" si="11"/>
        <v>https://github.com/uberboutique/whataform-repo/raw/main/pictures/UB0264.jpg</v>
      </c>
    </row>
    <row r="384" spans="1:2" ht="14" x14ac:dyDescent="0.15">
      <c r="A384" s="44" t="s">
        <v>1610</v>
      </c>
      <c r="B384" s="49" t="str">
        <f t="shared" si="11"/>
        <v>https://github.com/uberboutique/whataform-repo/raw/main/pictures/UB0265.jpg</v>
      </c>
    </row>
    <row r="385" spans="1:2" ht="14" x14ac:dyDescent="0.15">
      <c r="A385" s="44" t="s">
        <v>1611</v>
      </c>
      <c r="B385" s="49" t="str">
        <f t="shared" si="11"/>
        <v>https://github.com/uberboutique/whataform-repo/raw/main/pictures/UB0266.jpg</v>
      </c>
    </row>
    <row r="386" spans="1:2" ht="14" x14ac:dyDescent="0.15">
      <c r="A386" s="44" t="s">
        <v>1612</v>
      </c>
      <c r="B386" s="49" t="str">
        <f t="shared" si="11"/>
        <v>https://github.com/uberboutique/whataform-repo/raw/main/pictures/UB0267.jpg</v>
      </c>
    </row>
    <row r="387" spans="1:2" ht="14" x14ac:dyDescent="0.15">
      <c r="A387" s="44" t="s">
        <v>1613</v>
      </c>
      <c r="B387" s="49" t="str">
        <f t="shared" si="11"/>
        <v>https://github.com/uberboutique/whataform-repo/raw/main/pictures/UB0268.jpg</v>
      </c>
    </row>
    <row r="388" spans="1:2" ht="14" x14ac:dyDescent="0.15">
      <c r="A388" s="44" t="s">
        <v>1614</v>
      </c>
      <c r="B388" s="49" t="str">
        <f t="shared" si="11"/>
        <v>https://github.com/uberboutique/whataform-repo/raw/main/pictures/UB0269.jpg</v>
      </c>
    </row>
    <row r="389" spans="1:2" ht="14" x14ac:dyDescent="0.15">
      <c r="A389" s="44" t="s">
        <v>1616</v>
      </c>
      <c r="B389" s="49" t="str">
        <f t="shared" si="11"/>
        <v>https://github.com/uberboutique/whataform-repo/raw/main/pictures/BU0270.jpg</v>
      </c>
    </row>
    <row r="390" spans="1:2" ht="14" x14ac:dyDescent="0.15">
      <c r="A390" s="44" t="s">
        <v>1617</v>
      </c>
      <c r="B390" s="49" t="str">
        <f t="shared" si="11"/>
        <v>https://github.com/uberboutique/whataform-repo/raw/main/pictures/BU0271.jpg</v>
      </c>
    </row>
    <row r="391" spans="1:2" ht="14" x14ac:dyDescent="0.15">
      <c r="A391" s="44" t="s">
        <v>1615</v>
      </c>
      <c r="B391" s="49" t="str">
        <f t="shared" si="11"/>
        <v>https://github.com/uberboutique/whataform-repo/raw/main/pictures/BU0272.jpg</v>
      </c>
    </row>
    <row r="392" spans="1:2" ht="14" x14ac:dyDescent="0.15">
      <c r="A392" s="44" t="s">
        <v>1618</v>
      </c>
      <c r="B392" s="49" t="str">
        <f t="shared" si="11"/>
        <v>https://github.com/uberboutique/whataform-repo/raw/main/pictures/BU0273.jpg</v>
      </c>
    </row>
    <row r="393" spans="1:2" ht="14" x14ac:dyDescent="0.15">
      <c r="A393" s="44" t="s">
        <v>1619</v>
      </c>
      <c r="B393" s="49" t="str">
        <f t="shared" si="11"/>
        <v>https://github.com/uberboutique/whataform-repo/raw/main/pictures/BU0274.jpg</v>
      </c>
    </row>
    <row r="394" spans="1:2" ht="14" x14ac:dyDescent="0.15">
      <c r="A394" s="44" t="s">
        <v>1620</v>
      </c>
      <c r="B394" s="49" t="str">
        <f t="shared" si="11"/>
        <v>https://github.com/uberboutique/whataform-repo/raw/main/pictures/BU0275.jpg</v>
      </c>
    </row>
    <row r="395" spans="1:2" ht="14" x14ac:dyDescent="0.15">
      <c r="A395" s="44" t="s">
        <v>1621</v>
      </c>
      <c r="B395" s="49" t="str">
        <f t="shared" si="11"/>
        <v>https://github.com/uberboutique/whataform-repo/raw/main/pictures/BU0276.jpg</v>
      </c>
    </row>
    <row r="396" spans="1:2" ht="14" x14ac:dyDescent="0.15">
      <c r="A396" s="44" t="s">
        <v>1622</v>
      </c>
      <c r="B396" s="49" t="str">
        <f t="shared" si="11"/>
        <v>https://github.com/uberboutique/whataform-repo/raw/main/pictures/BU0277.jpg</v>
      </c>
    </row>
    <row r="397" spans="1:2" ht="14" x14ac:dyDescent="0.15">
      <c r="A397" s="44" t="s">
        <v>1623</v>
      </c>
      <c r="B397" s="49" t="str">
        <f t="shared" si="11"/>
        <v>https://github.com/uberboutique/whataform-repo/raw/main/pictures/BU0278.jpg</v>
      </c>
    </row>
    <row r="398" spans="1:2" ht="14" x14ac:dyDescent="0.15">
      <c r="A398" s="44" t="s">
        <v>1624</v>
      </c>
      <c r="B398" s="49" t="str">
        <f t="shared" si="11"/>
        <v>https://github.com/uberboutique/whataform-repo/raw/main/pictures/BU0279.jpg</v>
      </c>
    </row>
    <row r="399" spans="1:2" ht="14" x14ac:dyDescent="0.15">
      <c r="A399" s="44" t="s">
        <v>1625</v>
      </c>
      <c r="B399" s="49" t="str">
        <f t="shared" si="11"/>
        <v>https://github.com/uberboutique/whataform-repo/raw/main/pictures/BU0280.jpg</v>
      </c>
    </row>
    <row r="400" spans="1:2" ht="14" x14ac:dyDescent="0.15">
      <c r="A400" s="44" t="s">
        <v>1626</v>
      </c>
      <c r="B400" s="49" t="str">
        <f t="shared" si="11"/>
        <v>https://github.com/uberboutique/whataform-repo/raw/main/pictures/BU0281.jpg</v>
      </c>
    </row>
    <row r="401" spans="1:2" ht="14" x14ac:dyDescent="0.15">
      <c r="A401" s="44" t="s">
        <v>1627</v>
      </c>
      <c r="B401" s="49" t="str">
        <f t="shared" si="11"/>
        <v>https://github.com/uberboutique/whataform-repo/raw/main/pictures/BU0282.jpg</v>
      </c>
    </row>
    <row r="402" spans="1:2" ht="14" x14ac:dyDescent="0.15">
      <c r="A402" s="44" t="s">
        <v>1628</v>
      </c>
      <c r="B402" s="49" t="str">
        <f t="shared" si="11"/>
        <v>https://github.com/uberboutique/whataform-repo/raw/main/pictures/BU0283.jpg</v>
      </c>
    </row>
    <row r="403" spans="1:2" ht="14" x14ac:dyDescent="0.15">
      <c r="A403" s="44" t="s">
        <v>1629</v>
      </c>
      <c r="B403" s="49" t="str">
        <f t="shared" si="11"/>
        <v>https://github.com/uberboutique/whataform-repo/raw/main/pictures/BU0284.jpg</v>
      </c>
    </row>
    <row r="404" spans="1:2" ht="14" x14ac:dyDescent="0.15">
      <c r="A404" s="44" t="s">
        <v>1630</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1631</v>
      </c>
      <c r="B406" s="49" t="str">
        <f t="shared" si="11"/>
        <v>https://github.com/uberboutique/whataform-repo/raw/main/pictures/BU0286.jpg</v>
      </c>
    </row>
    <row r="407" spans="1:2" ht="14" x14ac:dyDescent="0.15">
      <c r="A407" s="44" t="s">
        <v>1632</v>
      </c>
      <c r="B407" s="49" t="str">
        <f t="shared" si="11"/>
        <v>https://github.com/uberboutique/whataform-repo/raw/main/pictures/BU0287.jpg</v>
      </c>
    </row>
    <row r="408" spans="1:2" ht="14" x14ac:dyDescent="0.15">
      <c r="A408" s="44" t="s">
        <v>1633</v>
      </c>
      <c r="B408" s="49" t="str">
        <f t="shared" si="11"/>
        <v>https://github.com/uberboutique/whataform-repo/raw/main/pictures/BU0288.jpg</v>
      </c>
    </row>
    <row r="409" spans="1:2" ht="14" x14ac:dyDescent="0.15">
      <c r="A409" s="44" t="s">
        <v>1634</v>
      </c>
      <c r="B409" s="49" t="str">
        <f t="shared" si="11"/>
        <v>https://github.com/uberboutique/whataform-repo/raw/main/pictures/BU0289.jpg</v>
      </c>
    </row>
    <row r="410" spans="1:2" ht="14" x14ac:dyDescent="0.15">
      <c r="A410" s="44" t="s">
        <v>1635</v>
      </c>
      <c r="B410" s="49" t="str">
        <f t="shared" si="11"/>
        <v>https://github.com/uberboutique/whataform-repo/raw/main/pictures/BU0290.jpg</v>
      </c>
    </row>
    <row r="411" spans="1:2" ht="14" x14ac:dyDescent="0.15">
      <c r="A411" s="44" t="s">
        <v>1636</v>
      </c>
      <c r="B411" s="49" t="str">
        <f t="shared" si="11"/>
        <v>https://github.com/uberboutique/whataform-repo/raw/main/pictures/BU0291.jpg</v>
      </c>
    </row>
    <row r="412" spans="1:2" ht="14" x14ac:dyDescent="0.15">
      <c r="A412" s="44" t="s">
        <v>1637</v>
      </c>
      <c r="B412" s="49" t="str">
        <f t="shared" si="11"/>
        <v>https://github.com/uberboutique/whataform-repo/raw/main/pictures/BU0292.jpg</v>
      </c>
    </row>
    <row r="413" spans="1:2" ht="14" x14ac:dyDescent="0.15">
      <c r="A413" s="44" t="s">
        <v>1638</v>
      </c>
      <c r="B413" s="49" t="str">
        <f t="shared" ref="B413:B444" si="12">"https://github.com/uberboutique/whataform-repo/raw/main/pictures/"&amp;A413&amp;".jpg"</f>
        <v>https://github.com/uberboutique/whataform-repo/raw/main/pictures/BU0293.jpg</v>
      </c>
    </row>
    <row r="414" spans="1:2" ht="14" x14ac:dyDescent="0.15">
      <c r="A414" s="44" t="s">
        <v>1639</v>
      </c>
      <c r="B414" s="49" t="str">
        <f t="shared" si="12"/>
        <v>https://github.com/uberboutique/whataform-repo/raw/main/pictures/BU0294.jpg</v>
      </c>
    </row>
    <row r="415" spans="1:2" ht="14" x14ac:dyDescent="0.15">
      <c r="A415" s="44" t="s">
        <v>1773</v>
      </c>
      <c r="B415" s="49" t="str">
        <f t="shared" si="12"/>
        <v>https://github.com/uberboutique/whataform-repo/raw/main/pictures/UB0295.jpg</v>
      </c>
    </row>
    <row r="416" spans="1:2" ht="14" x14ac:dyDescent="0.15">
      <c r="A416" s="44" t="s">
        <v>1772</v>
      </c>
      <c r="B416" s="49" t="str">
        <f t="shared" si="12"/>
        <v>https://github.com/uberboutique/whataform-repo/raw/main/pictures/UB0296.jpg</v>
      </c>
    </row>
    <row r="417" spans="1:2" ht="14" x14ac:dyDescent="0.15">
      <c r="A417" s="44" t="s">
        <v>1771</v>
      </c>
      <c r="B417" s="49" t="str">
        <f t="shared" si="12"/>
        <v>https://github.com/uberboutique/whataform-repo/raw/main/pictures/UB0297.jpg</v>
      </c>
    </row>
    <row r="418" spans="1:2" ht="14" x14ac:dyDescent="0.15">
      <c r="A418" s="44" t="s">
        <v>1640</v>
      </c>
      <c r="B418" s="49" t="str">
        <f t="shared" si="12"/>
        <v>https://github.com/uberboutique/whataform-repo/raw/main/pictures/BU0298.jpg</v>
      </c>
    </row>
    <row r="419" spans="1:2" ht="14" x14ac:dyDescent="0.15">
      <c r="A419" s="44" t="s">
        <v>1641</v>
      </c>
      <c r="B419" s="49" t="str">
        <f t="shared" si="12"/>
        <v>https://github.com/uberboutique/whataform-repo/raw/main/pictures/BU0299.jpg</v>
      </c>
    </row>
    <row r="420" spans="1:2" ht="14" x14ac:dyDescent="0.15">
      <c r="A420" s="44" t="s">
        <v>1642</v>
      </c>
      <c r="B420" s="49" t="str">
        <f t="shared" si="12"/>
        <v>https://github.com/uberboutique/whataform-repo/raw/main/pictures/BU0300.jpg</v>
      </c>
    </row>
    <row r="421" spans="1:2" ht="14" x14ac:dyDescent="0.15">
      <c r="A421" s="44" t="s">
        <v>1643</v>
      </c>
      <c r="B421" s="49" t="str">
        <f t="shared" si="12"/>
        <v>https://github.com/uberboutique/whataform-repo/raw/main/pictures/BU0301.jpg</v>
      </c>
    </row>
    <row r="422" spans="1:2" ht="14" x14ac:dyDescent="0.15">
      <c r="A422" s="44" t="s">
        <v>1644</v>
      </c>
      <c r="B422" s="49" t="str">
        <f t="shared" si="12"/>
        <v>https://github.com/uberboutique/whataform-repo/raw/main/pictures/BU0302.jpg</v>
      </c>
    </row>
    <row r="423" spans="1:2" ht="14" x14ac:dyDescent="0.15">
      <c r="A423" s="44" t="s">
        <v>1645</v>
      </c>
      <c r="B423" s="49" t="str">
        <f t="shared" si="12"/>
        <v>https://github.com/uberboutique/whataform-repo/raw/main/pictures/BU0303.jpg</v>
      </c>
    </row>
    <row r="424" spans="1:2" ht="14" x14ac:dyDescent="0.15">
      <c r="A424" s="44" t="s">
        <v>1646</v>
      </c>
      <c r="B424" s="49" t="str">
        <f t="shared" si="12"/>
        <v>https://github.com/uberboutique/whataform-repo/raw/main/pictures/BU0304.jpg</v>
      </c>
    </row>
    <row r="425" spans="1:2" ht="14" x14ac:dyDescent="0.15">
      <c r="A425" s="44" t="s">
        <v>1647</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1648</v>
      </c>
      <c r="B427" s="49" t="str">
        <f t="shared" si="12"/>
        <v>https://github.com/uberboutique/whataform-repo/raw/main/pictures/BU0306.jpg</v>
      </c>
    </row>
    <row r="428" spans="1:2" ht="14" x14ac:dyDescent="0.15">
      <c r="A428" s="44" t="s">
        <v>1649</v>
      </c>
      <c r="B428" s="49" t="str">
        <f t="shared" si="12"/>
        <v>https://github.com/uberboutique/whataform-repo/raw/main/pictures/BU0307.jpg</v>
      </c>
    </row>
    <row r="429" spans="1:2" ht="14" x14ac:dyDescent="0.15">
      <c r="A429" s="44" t="s">
        <v>1650</v>
      </c>
      <c r="B429" s="49" t="str">
        <f t="shared" si="12"/>
        <v>https://github.com/uberboutique/whataform-repo/raw/main/pictures/BU0308.jpg</v>
      </c>
    </row>
    <row r="430" spans="1:2" ht="14" x14ac:dyDescent="0.15">
      <c r="A430" s="44" t="s">
        <v>1651</v>
      </c>
      <c r="B430" s="49" t="str">
        <f t="shared" si="12"/>
        <v>https://github.com/uberboutique/whataform-repo/raw/main/pictures/BU0309.jpg</v>
      </c>
    </row>
    <row r="431" spans="1:2" ht="14" x14ac:dyDescent="0.15">
      <c r="A431" s="44" t="s">
        <v>1652</v>
      </c>
      <c r="B431" s="49" t="str">
        <f t="shared" si="12"/>
        <v>https://github.com/uberboutique/whataform-repo/raw/main/pictures/BU0310.jpg</v>
      </c>
    </row>
    <row r="432" spans="1:2" ht="14" x14ac:dyDescent="0.15">
      <c r="A432" s="44" t="s">
        <v>1653</v>
      </c>
      <c r="B432" s="49" t="str">
        <f t="shared" si="12"/>
        <v>https://github.com/uberboutique/whataform-repo/raw/main/pictures/BU0311.jpg</v>
      </c>
    </row>
    <row r="433" spans="1:2" ht="14" x14ac:dyDescent="0.15">
      <c r="A433" s="44" t="s">
        <v>1655</v>
      </c>
      <c r="B433" s="49" t="str">
        <f t="shared" si="12"/>
        <v>https://github.com/uberboutique/whataform-repo/raw/main/pictures/BU0312.jpg</v>
      </c>
    </row>
    <row r="434" spans="1:2" ht="14" x14ac:dyDescent="0.15">
      <c r="A434" s="44" t="s">
        <v>1656</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1657</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1658</v>
      </c>
      <c r="B438" s="49" t="str">
        <f t="shared" si="12"/>
        <v>https://github.com/uberboutique/whataform-repo/raw/main/pictures/BU0315.jpg</v>
      </c>
    </row>
    <row r="439" spans="1:2" ht="14" x14ac:dyDescent="0.15">
      <c r="A439" s="44" t="s">
        <v>1659</v>
      </c>
      <c r="B439" s="49" t="str">
        <f t="shared" si="12"/>
        <v>https://github.com/uberboutique/whataform-repo/raw/main/pictures/BU0316.jpg</v>
      </c>
    </row>
    <row r="440" spans="1:2" ht="14" x14ac:dyDescent="0.15">
      <c r="A440" s="44" t="s">
        <v>1660</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1661</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1662</v>
      </c>
      <c r="B444" s="49" t="str">
        <f t="shared" si="12"/>
        <v>https://github.com/uberboutique/whataform-repo/raw/main/pictures/BU0319.jpg</v>
      </c>
    </row>
    <row r="445" spans="1:2" ht="14" x14ac:dyDescent="0.15">
      <c r="A445" s="44" t="s">
        <v>1663</v>
      </c>
      <c r="B445" s="49" t="str">
        <f t="shared" ref="B445:B476" si="13">"https://github.com/uberboutique/whataform-repo/raw/main/pictures/"&amp;A445&amp;".jpg"</f>
        <v>https://github.com/uberboutique/whataform-repo/raw/main/pictures/BU0320.jpg</v>
      </c>
    </row>
    <row r="446" spans="1:2" ht="14" x14ac:dyDescent="0.15">
      <c r="A446" s="44" t="s">
        <v>1664</v>
      </c>
      <c r="B446" s="49" t="str">
        <f t="shared" si="13"/>
        <v>https://github.com/uberboutique/whataform-repo/raw/main/pictures/BU0321.jpg</v>
      </c>
    </row>
    <row r="447" spans="1:2" ht="14" x14ac:dyDescent="0.15">
      <c r="A447" s="44" t="s">
        <v>1654</v>
      </c>
      <c r="B447" s="49" t="str">
        <f t="shared" si="13"/>
        <v>https://github.com/uberboutique/whataform-repo/raw/main/pictures/BU0322.jpg</v>
      </c>
    </row>
    <row r="448" spans="1:2" ht="14" x14ac:dyDescent="0.15">
      <c r="A448" s="44" t="s">
        <v>1665</v>
      </c>
      <c r="B448" s="49" t="str">
        <f t="shared" si="13"/>
        <v>https://github.com/uberboutique/whataform-repo/raw/main/pictures/BU0323.jpg</v>
      </c>
    </row>
    <row r="449" spans="1:2" ht="14" x14ac:dyDescent="0.15">
      <c r="A449" s="44" t="s">
        <v>1666</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1667</v>
      </c>
      <c r="B451" s="49" t="str">
        <f t="shared" si="13"/>
        <v>https://github.com/uberboutique/whataform-repo/raw/main/pictures/BU0325.jpg</v>
      </c>
    </row>
    <row r="452" spans="1:2" ht="14" x14ac:dyDescent="0.15">
      <c r="A452" s="44" t="s">
        <v>1668</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1669</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1670</v>
      </c>
      <c r="B456" s="49" t="str">
        <f t="shared" si="13"/>
        <v>https://github.com/uberboutique/whataform-repo/raw/main/pictures/BU0328.jpg</v>
      </c>
    </row>
    <row r="457" spans="1:2" ht="14" x14ac:dyDescent="0.15">
      <c r="A457" s="44" t="s">
        <v>1671</v>
      </c>
      <c r="B457" s="49" t="str">
        <f t="shared" si="13"/>
        <v>https://github.com/uberboutique/whataform-repo/raw/main/pictures/BU0329.jpg</v>
      </c>
    </row>
    <row r="458" spans="1:2" ht="14" x14ac:dyDescent="0.15">
      <c r="A458" s="44" t="s">
        <v>1672</v>
      </c>
      <c r="B458" s="49" t="str">
        <f t="shared" si="13"/>
        <v>https://github.com/uberboutique/whataform-repo/raw/main/pictures/BU0330.jpg</v>
      </c>
    </row>
    <row r="459" spans="1:2" ht="14" x14ac:dyDescent="0.15">
      <c r="A459" s="44" t="s">
        <v>1673</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1674</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1675</v>
      </c>
      <c r="B464" s="49" t="str">
        <f t="shared" si="13"/>
        <v>https://github.com/uberboutique/whataform-repo/raw/main/pictures/BU0333.jpg</v>
      </c>
    </row>
    <row r="465" spans="1:2" ht="14" x14ac:dyDescent="0.15">
      <c r="A465" s="44" t="s">
        <v>1676</v>
      </c>
      <c r="B465" s="49" t="str">
        <f t="shared" si="13"/>
        <v>https://github.com/uberboutique/whataform-repo/raw/main/pictures/BU0334.jpg</v>
      </c>
    </row>
    <row r="466" spans="1:2" ht="14" x14ac:dyDescent="0.15">
      <c r="A466" s="44" t="s">
        <v>1677</v>
      </c>
      <c r="B466" s="49" t="str">
        <f t="shared" si="13"/>
        <v>https://github.com/uberboutique/whataform-repo/raw/main/pictures/BU0335.jpg</v>
      </c>
    </row>
    <row r="467" spans="1:2" ht="14" x14ac:dyDescent="0.15">
      <c r="A467" s="44" t="s">
        <v>1678</v>
      </c>
      <c r="B467" s="49" t="str">
        <f t="shared" si="13"/>
        <v>https://github.com/uberboutique/whataform-repo/raw/main/pictures/BU0336.jpg</v>
      </c>
    </row>
    <row r="468" spans="1:2" ht="14" x14ac:dyDescent="0.15">
      <c r="A468" s="44" t="s">
        <v>1679</v>
      </c>
      <c r="B468" s="49" t="str">
        <f t="shared" si="13"/>
        <v>https://github.com/uberboutique/whataform-repo/raw/main/pictures/BU0337.jpg</v>
      </c>
    </row>
    <row r="469" spans="1:2" ht="14" x14ac:dyDescent="0.15">
      <c r="A469" s="44" t="s">
        <v>1680</v>
      </c>
      <c r="B469" s="49" t="str">
        <f t="shared" si="13"/>
        <v>https://github.com/uberboutique/whataform-repo/raw/main/pictures/BU0338.jpg</v>
      </c>
    </row>
    <row r="470" spans="1:2" ht="14" x14ac:dyDescent="0.15">
      <c r="A470" s="44" t="s">
        <v>1681</v>
      </c>
      <c r="B470" s="49" t="str">
        <f t="shared" si="13"/>
        <v>https://github.com/uberboutique/whataform-repo/raw/main/pictures/BU0339.jpg</v>
      </c>
    </row>
    <row r="471" spans="1:2" ht="14" x14ac:dyDescent="0.15">
      <c r="A471" s="44" t="s">
        <v>1682</v>
      </c>
      <c r="B471" s="49" t="str">
        <f t="shared" si="13"/>
        <v>https://github.com/uberboutique/whataform-repo/raw/main/pictures/BU0340.jpg</v>
      </c>
    </row>
    <row r="472" spans="1:2" ht="14" x14ac:dyDescent="0.15">
      <c r="A472" s="44" t="s">
        <v>1683</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1684</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1685</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1686</v>
      </c>
      <c r="B478" s="49" t="str">
        <f t="shared" si="14"/>
        <v>https://github.com/uberboutique/whataform-repo/raw/main/pictures/BU0344.jpg</v>
      </c>
    </row>
    <row r="479" spans="1:2" ht="14" x14ac:dyDescent="0.15">
      <c r="A479" s="44" t="s">
        <v>1687</v>
      </c>
      <c r="B479" s="49" t="str">
        <f t="shared" si="14"/>
        <v>https://github.com/uberboutique/whataform-repo/raw/main/pictures/BU0345.jpg</v>
      </c>
    </row>
    <row r="480" spans="1:2" ht="14" x14ac:dyDescent="0.15">
      <c r="A480" s="44" t="s">
        <v>1688</v>
      </c>
      <c r="B480" s="49" t="str">
        <f t="shared" si="14"/>
        <v>https://github.com/uberboutique/whataform-repo/raw/main/pictures/BU0346.jpg</v>
      </c>
    </row>
    <row r="481" spans="1:2" ht="14" x14ac:dyDescent="0.15">
      <c r="A481" s="44" t="s">
        <v>1689</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1690</v>
      </c>
      <c r="B483" s="49" t="str">
        <f t="shared" si="14"/>
        <v>https://github.com/uberboutique/whataform-repo/raw/main/pictures/BU0348.jpg</v>
      </c>
    </row>
    <row r="484" spans="1:2" ht="14" x14ac:dyDescent="0.15">
      <c r="A484" s="44" t="s">
        <v>1691</v>
      </c>
      <c r="B484" s="49" t="str">
        <f t="shared" si="14"/>
        <v>https://github.com/uberboutique/whataform-repo/raw/main/pictures/BU0349.jpg</v>
      </c>
    </row>
    <row r="485" spans="1:2" ht="14" x14ac:dyDescent="0.15">
      <c r="A485" s="44" t="s">
        <v>1692</v>
      </c>
      <c r="B485" s="49" t="str">
        <f t="shared" si="14"/>
        <v>https://github.com/uberboutique/whataform-repo/raw/main/pictures/BU0350.jpg</v>
      </c>
    </row>
    <row r="486" spans="1:2" ht="14" x14ac:dyDescent="0.15">
      <c r="A486" s="44" t="s">
        <v>1693</v>
      </c>
      <c r="B486" s="49" t="str">
        <f t="shared" si="14"/>
        <v>https://github.com/uberboutique/whataform-repo/raw/main/pictures/BU0351.jpg</v>
      </c>
    </row>
    <row r="487" spans="1:2" ht="14" x14ac:dyDescent="0.15">
      <c r="A487" s="44" t="s">
        <v>1694</v>
      </c>
      <c r="B487" s="49" t="str">
        <f t="shared" si="14"/>
        <v>https://github.com/uberboutique/whataform-repo/raw/main/pictures/BU0352.jpg</v>
      </c>
    </row>
    <row r="488" spans="1:2" ht="14" x14ac:dyDescent="0.15">
      <c r="A488" s="44" t="s">
        <v>1695</v>
      </c>
      <c r="B488" s="49" t="str">
        <f t="shared" si="14"/>
        <v>https://github.com/uberboutique/whataform-repo/raw/main/pictures/BU0353.jpg</v>
      </c>
    </row>
    <row r="489" spans="1:2" ht="14" x14ac:dyDescent="0.15">
      <c r="A489" s="44" t="s">
        <v>1696</v>
      </c>
      <c r="B489" s="49" t="str">
        <f t="shared" si="14"/>
        <v>https://github.com/uberboutique/whataform-repo/raw/main/pictures/BU0354.jpg</v>
      </c>
    </row>
    <row r="490" spans="1:2" ht="14" x14ac:dyDescent="0.15">
      <c r="A490" s="44" t="s">
        <v>1697</v>
      </c>
      <c r="B490" s="49" t="str">
        <f t="shared" si="14"/>
        <v>https://github.com/uberboutique/whataform-repo/raw/main/pictures/BU0355.jpg</v>
      </c>
    </row>
    <row r="491" spans="1:2" ht="14" x14ac:dyDescent="0.15">
      <c r="A491" s="44" t="s">
        <v>1698</v>
      </c>
      <c r="B491" s="49" t="str">
        <f t="shared" si="14"/>
        <v>https://github.com/uberboutique/whataform-repo/raw/main/pictures/BU0356.jpg</v>
      </c>
    </row>
    <row r="492" spans="1:2" ht="14" x14ac:dyDescent="0.15">
      <c r="A492" s="44" t="s">
        <v>1699</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1700</v>
      </c>
      <c r="B494" s="49" t="str">
        <f t="shared" si="14"/>
        <v>https://github.com/uberboutique/whataform-repo/raw/main/pictures/BU0358.jpg</v>
      </c>
    </row>
    <row r="495" spans="1:2" ht="14" x14ac:dyDescent="0.15">
      <c r="A495" s="44" t="s">
        <v>1701</v>
      </c>
      <c r="B495" s="49" t="str">
        <f t="shared" si="14"/>
        <v>https://github.com/uberboutique/whataform-repo/raw/main/pictures/BU0359.jpg</v>
      </c>
    </row>
    <row r="496" spans="1:2" ht="14" x14ac:dyDescent="0.15">
      <c r="A496" s="44" t="s">
        <v>1702</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1703</v>
      </c>
      <c r="B498" s="49" t="str">
        <f t="shared" si="14"/>
        <v>https://github.com/uberboutique/whataform-repo/raw/main/pictures/BU0361.jpg</v>
      </c>
    </row>
    <row r="499" spans="1:2" ht="14" x14ac:dyDescent="0.15">
      <c r="A499" s="44" t="s">
        <v>1704</v>
      </c>
      <c r="B499" s="49" t="str">
        <f t="shared" si="14"/>
        <v>https://github.com/uberboutique/whataform-repo/raw/main/pictures/BU0362.jpg</v>
      </c>
    </row>
    <row r="500" spans="1:2" ht="14" x14ac:dyDescent="0.15">
      <c r="A500" s="44" t="s">
        <v>1705</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1706</v>
      </c>
      <c r="B502" s="49" t="str">
        <f t="shared" si="14"/>
        <v>https://github.com/uberboutique/whataform-repo/raw/main/pictures/BU0364.jpg</v>
      </c>
    </row>
    <row r="503" spans="1:2" ht="14" x14ac:dyDescent="0.15">
      <c r="A503" s="44" t="s">
        <v>1707</v>
      </c>
      <c r="B503" s="49" t="str">
        <f t="shared" si="14"/>
        <v>https://github.com/uberboutique/whataform-repo/raw/main/pictures/BU0365.jpg</v>
      </c>
    </row>
    <row r="504" spans="1:2" ht="14" x14ac:dyDescent="0.15">
      <c r="A504" s="44" t="s">
        <v>1708</v>
      </c>
      <c r="B504" s="49" t="str">
        <f t="shared" si="14"/>
        <v>https://github.com/uberboutique/whataform-repo/raw/main/pictures/BU0366.jpg</v>
      </c>
    </row>
    <row r="505" spans="1:2" ht="14" x14ac:dyDescent="0.15">
      <c r="A505" s="44" t="s">
        <v>1709</v>
      </c>
      <c r="B505" s="49" t="str">
        <f t="shared" si="14"/>
        <v>https://github.com/uberboutique/whataform-repo/raw/main/pictures/BU0367.jpg</v>
      </c>
    </row>
    <row r="506" spans="1:2" ht="14" x14ac:dyDescent="0.15">
      <c r="A506" s="44" t="s">
        <v>1710</v>
      </c>
      <c r="B506" s="49" t="str">
        <f t="shared" si="14"/>
        <v>https://github.com/uberboutique/whataform-repo/raw/main/pictures/BU0368.jpg</v>
      </c>
    </row>
    <row r="507" spans="1:2" ht="14" x14ac:dyDescent="0.15">
      <c r="A507" s="44" t="s">
        <v>1711</v>
      </c>
      <c r="B507" s="49" t="str">
        <f t="shared" si="14"/>
        <v>https://github.com/uberboutique/whataform-repo/raw/main/pictures/BU0369.jpg</v>
      </c>
    </row>
    <row r="508" spans="1:2" ht="14" x14ac:dyDescent="0.15">
      <c r="A508" s="44" t="s">
        <v>1712</v>
      </c>
      <c r="B508" s="49" t="str">
        <f t="shared" si="14"/>
        <v>https://github.com/uberboutique/whataform-repo/raw/main/pictures/BU0370.jpg</v>
      </c>
    </row>
    <row r="509" spans="1:2" ht="14" x14ac:dyDescent="0.15">
      <c r="A509" s="44" t="s">
        <v>1713</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1714</v>
      </c>
      <c r="B511" s="49" t="str">
        <f t="shared" si="15"/>
        <v>https://github.com/uberboutique/whataform-repo/raw/main/pictures/BU0372.jpg</v>
      </c>
    </row>
    <row r="512" spans="1:2" ht="14" x14ac:dyDescent="0.15">
      <c r="A512" s="44" t="s">
        <v>1715</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1716</v>
      </c>
      <c r="B514" s="49" t="str">
        <f t="shared" si="15"/>
        <v>https://github.com/uberboutique/whataform-repo/raw/main/pictures/BU0374.jpg</v>
      </c>
    </row>
    <row r="515" spans="1:2" ht="14" x14ac:dyDescent="0.15">
      <c r="A515" s="44" t="s">
        <v>1717</v>
      </c>
      <c r="B515" s="49" t="str">
        <f t="shared" si="15"/>
        <v>https://github.com/uberboutique/whataform-repo/raw/main/pictures/BU0375.jpg</v>
      </c>
    </row>
    <row r="516" spans="1:2" ht="14" x14ac:dyDescent="0.15">
      <c r="A516" s="44" t="s">
        <v>1718</v>
      </c>
      <c r="B516" s="49" t="str">
        <f t="shared" si="15"/>
        <v>https://github.com/uberboutique/whataform-repo/raw/main/pictures/BU0376.jpg</v>
      </c>
    </row>
    <row r="517" spans="1:2" ht="14" x14ac:dyDescent="0.15">
      <c r="A517" s="44" t="s">
        <v>1719</v>
      </c>
      <c r="B517" s="49" t="str">
        <f t="shared" si="15"/>
        <v>https://github.com/uberboutique/whataform-repo/raw/main/pictures/BU0377.jpg</v>
      </c>
    </row>
    <row r="518" spans="1:2" ht="14" x14ac:dyDescent="0.15">
      <c r="A518" s="44" t="s">
        <v>1720</v>
      </c>
      <c r="B518" s="49" t="str">
        <f t="shared" si="15"/>
        <v>https://github.com/uberboutique/whataform-repo/raw/main/pictures/BU0378.jpg</v>
      </c>
    </row>
    <row r="519" spans="1:2" ht="14" x14ac:dyDescent="0.15">
      <c r="A519" s="44" t="s">
        <v>1721</v>
      </c>
      <c r="B519" s="49" t="str">
        <f t="shared" si="15"/>
        <v>https://github.com/uberboutique/whataform-repo/raw/main/pictures/BU0379.jpg</v>
      </c>
    </row>
    <row r="520" spans="1:2" ht="14" x14ac:dyDescent="0.15">
      <c r="A520" s="44" t="s">
        <v>1722</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1725</v>
      </c>
      <c r="B522" s="49" t="str">
        <f t="shared" si="15"/>
        <v>https://github.com/uberboutique/whataform-repo/raw/main/pictures/BU0382.jpg</v>
      </c>
    </row>
    <row r="523" spans="1:2" ht="14" x14ac:dyDescent="0.15">
      <c r="A523" s="44" t="s">
        <v>1762</v>
      </c>
      <c r="B523" s="49" t="str">
        <f t="shared" si="15"/>
        <v>https://github.com/uberboutique/whataform-repo/raw/main/pictures/BU0383.jpg</v>
      </c>
    </row>
    <row r="524" spans="1:2" ht="14" x14ac:dyDescent="0.15">
      <c r="A524" s="44" t="s">
        <v>1305</v>
      </c>
      <c r="B524" s="49" t="str">
        <f t="shared" si="15"/>
        <v>https://github.com/uberboutique/whataform-repo/raw/main/pictures/P0057.jpg</v>
      </c>
    </row>
    <row r="525" spans="1:2" ht="14" x14ac:dyDescent="0.15">
      <c r="A525" s="44" t="s">
        <v>1306</v>
      </c>
      <c r="B525" s="49" t="str">
        <f t="shared" si="15"/>
        <v>https://github.com/uberboutique/whataform-repo/raw/main/pictures/P0058.jpg</v>
      </c>
    </row>
    <row r="526" spans="1:2" ht="14" x14ac:dyDescent="0.15">
      <c r="A526" s="44" t="s">
        <v>1308</v>
      </c>
      <c r="B526" s="49" t="str">
        <f t="shared" si="15"/>
        <v>https://github.com/uberboutique/whataform-repo/raw/main/pictures/B00063.jpg</v>
      </c>
    </row>
    <row r="527" spans="1:2" ht="14" x14ac:dyDescent="0.15">
      <c r="A527" s="44" t="s">
        <v>1309</v>
      </c>
      <c r="B527" s="49" t="str">
        <f t="shared" si="15"/>
        <v>https://github.com/uberboutique/whataform-repo/raw/main/pictures/B00064.jpg</v>
      </c>
    </row>
    <row r="528" spans="1:2" ht="14" x14ac:dyDescent="0.15">
      <c r="A528" s="44" t="s">
        <v>1310</v>
      </c>
      <c r="B528" s="49" t="str">
        <f t="shared" si="15"/>
        <v>https://github.com/uberboutique/whataform-repo/raw/main/pictures/T0061.jpg</v>
      </c>
    </row>
    <row r="529" spans="1:2" ht="14" x14ac:dyDescent="0.15">
      <c r="A529" s="44" t="s">
        <v>1312</v>
      </c>
      <c r="B529" s="49" t="str">
        <f t="shared" si="15"/>
        <v>https://github.com/uberboutique/whataform-repo/raw/main/pictures/T0062.jpg</v>
      </c>
    </row>
    <row r="530" spans="1:2" ht="14" x14ac:dyDescent="0.15">
      <c r="A530" s="44" t="s">
        <v>1313</v>
      </c>
      <c r="B530" s="49" t="str">
        <f t="shared" si="15"/>
        <v>https://github.com/uberboutique/whataform-repo/raw/main/pictures/TN0015.jpg</v>
      </c>
    </row>
    <row r="531" spans="1:2" ht="14" x14ac:dyDescent="0.15">
      <c r="A531" s="44" t="s">
        <v>1316</v>
      </c>
      <c r="B531" s="49" t="str">
        <f t="shared" si="15"/>
        <v>https://github.com/uberboutique/whataform-repo/raw/main/pictures/V0142.jpg</v>
      </c>
    </row>
    <row r="532" spans="1:2" ht="14" x14ac:dyDescent="0.15">
      <c r="A532" s="44" t="s">
        <v>1726</v>
      </c>
      <c r="B532" s="49" t="str">
        <f t="shared" si="15"/>
        <v>https://github.com/uberboutique/whataform-repo/raw/main/pictures/BU0384.jpg</v>
      </c>
    </row>
    <row r="533" spans="1:2" ht="14" x14ac:dyDescent="0.15">
      <c r="A533" s="44" t="s">
        <v>1727</v>
      </c>
      <c r="B533" s="49" t="str">
        <f t="shared" si="15"/>
        <v>https://github.com/uberboutique/whataform-repo/raw/main/pictures/BU0385.jpg</v>
      </c>
    </row>
    <row r="534" spans="1:2" ht="14" x14ac:dyDescent="0.15">
      <c r="A534" s="44" t="s">
        <v>1723</v>
      </c>
      <c r="B534" s="49" t="str">
        <f t="shared" si="15"/>
        <v>https://github.com/uberboutique/whataform-repo/raw/main/pictures/BU386.jpg</v>
      </c>
    </row>
    <row r="535" spans="1:2" ht="14" x14ac:dyDescent="0.15">
      <c r="A535" s="44" t="s">
        <v>1728</v>
      </c>
      <c r="B535" s="49" t="str">
        <f t="shared" si="15"/>
        <v>https://github.com/uberboutique/whataform-repo/raw/main/pictures/BU0387.jpg</v>
      </c>
    </row>
    <row r="536" spans="1:2" ht="14" x14ac:dyDescent="0.15">
      <c r="A536" s="44" t="s">
        <v>1729</v>
      </c>
      <c r="B536" s="49" t="str">
        <f t="shared" si="15"/>
        <v>https://github.com/uberboutique/whataform-repo/raw/main/pictures/BU0388.jpg</v>
      </c>
    </row>
    <row r="537" spans="1:2" ht="14" x14ac:dyDescent="0.15">
      <c r="A537" s="44" t="s">
        <v>1730</v>
      </c>
      <c r="B537" s="49" t="str">
        <f t="shared" si="15"/>
        <v>https://github.com/uberboutique/whataform-repo/raw/main/pictures/BU0389.jpg</v>
      </c>
    </row>
    <row r="538" spans="1:2" ht="14" x14ac:dyDescent="0.15">
      <c r="A538" s="44" t="s">
        <v>1731</v>
      </c>
      <c r="B538" s="49" t="str">
        <f t="shared" si="15"/>
        <v>https://github.com/uberboutique/whataform-repo/raw/main/pictures/BU0390.jpg</v>
      </c>
    </row>
    <row r="539" spans="1:2" ht="14" x14ac:dyDescent="0.15">
      <c r="A539" s="44" t="s">
        <v>1724</v>
      </c>
      <c r="B539" s="49" t="str">
        <f t="shared" si="15"/>
        <v>https://github.com/uberboutique/whataform-repo/raw/main/pictures/BU391.jpg</v>
      </c>
    </row>
    <row r="540" spans="1:2" ht="14" x14ac:dyDescent="0.15">
      <c r="A540" s="44" t="s">
        <v>1732</v>
      </c>
      <c r="B540" s="49" t="str">
        <f t="shared" si="15"/>
        <v>https://github.com/uberboutique/whataform-repo/raw/main/pictures/BU0392.jpg</v>
      </c>
    </row>
    <row r="541" spans="1:2" ht="14" x14ac:dyDescent="0.15">
      <c r="A541" s="44" t="s">
        <v>1733</v>
      </c>
      <c r="B541" s="49" t="str">
        <f t="shared" ref="B541:B569" si="16">"https://github.com/uberboutique/whataform-repo/raw/main/pictures/"&amp;A541&amp;".jpg"</f>
        <v>https://github.com/uberboutique/whataform-repo/raw/main/pictures/BU0393.jpg</v>
      </c>
    </row>
    <row r="542" spans="1:2" ht="14" x14ac:dyDescent="0.15">
      <c r="A542" s="44" t="s">
        <v>1734</v>
      </c>
      <c r="B542" s="49" t="str">
        <f t="shared" si="16"/>
        <v>https://github.com/uberboutique/whataform-repo/raw/main/pictures/BU0394.jpg</v>
      </c>
    </row>
    <row r="543" spans="1:2" ht="14" x14ac:dyDescent="0.15">
      <c r="A543" s="44" t="s">
        <v>1735</v>
      </c>
      <c r="B543" s="49" t="str">
        <f t="shared" si="16"/>
        <v>https://github.com/uberboutique/whataform-repo/raw/main/pictures/BU0395.jpg</v>
      </c>
    </row>
    <row r="544" spans="1:2" ht="14" x14ac:dyDescent="0.15">
      <c r="A544" s="44" t="s">
        <v>1736</v>
      </c>
      <c r="B544" s="49" t="str">
        <f t="shared" si="16"/>
        <v>https://github.com/uberboutique/whataform-repo/raw/main/pictures/BU0396.jpg</v>
      </c>
    </row>
    <row r="545" spans="1:2" ht="14" x14ac:dyDescent="0.15">
      <c r="A545" s="44" t="s">
        <v>1737</v>
      </c>
      <c r="B545" s="49" t="str">
        <f t="shared" si="16"/>
        <v>https://github.com/uberboutique/whataform-repo/raw/main/pictures/BU0397.jpg</v>
      </c>
    </row>
    <row r="546" spans="1:2" ht="14" x14ac:dyDescent="0.15">
      <c r="A546" s="44" t="s">
        <v>1738</v>
      </c>
      <c r="B546" s="49" t="str">
        <f t="shared" si="16"/>
        <v>https://github.com/uberboutique/whataform-repo/raw/main/pictures/BU0398.jpg</v>
      </c>
    </row>
    <row r="547" spans="1:2" ht="14" x14ac:dyDescent="0.15">
      <c r="A547" s="44" t="s">
        <v>1739</v>
      </c>
      <c r="B547" s="49" t="str">
        <f t="shared" si="16"/>
        <v>https://github.com/uberboutique/whataform-repo/raw/main/pictures/BU0399.jpg</v>
      </c>
    </row>
    <row r="548" spans="1:2" ht="14" x14ac:dyDescent="0.15">
      <c r="A548" s="44" t="s">
        <v>1740</v>
      </c>
      <c r="B548" s="49" t="str">
        <f t="shared" si="16"/>
        <v>https://github.com/uberboutique/whataform-repo/raw/main/pictures/BU0400.jpg</v>
      </c>
    </row>
    <row r="549" spans="1:2" ht="14" x14ac:dyDescent="0.15">
      <c r="A549" s="44" t="s">
        <v>1741</v>
      </c>
      <c r="B549" s="49" t="str">
        <f t="shared" si="16"/>
        <v>https://github.com/uberboutique/whataform-repo/raw/main/pictures/BU0401.jpg</v>
      </c>
    </row>
    <row r="550" spans="1:2" ht="14" x14ac:dyDescent="0.15">
      <c r="A550" s="44" t="s">
        <v>1742</v>
      </c>
      <c r="B550" s="49" t="str">
        <f t="shared" si="16"/>
        <v>https://github.com/uberboutique/whataform-repo/raw/main/pictures/BU0402.jpg</v>
      </c>
    </row>
    <row r="551" spans="1:2" ht="14" x14ac:dyDescent="0.15">
      <c r="A551" s="44" t="s">
        <v>1743</v>
      </c>
      <c r="B551" s="49" t="str">
        <f t="shared" si="16"/>
        <v>https://github.com/uberboutique/whataform-repo/raw/main/pictures/BU0403.jpg</v>
      </c>
    </row>
    <row r="552" spans="1:2" ht="14" x14ac:dyDescent="0.15">
      <c r="A552" s="44" t="s">
        <v>1744</v>
      </c>
      <c r="B552" s="49" t="str">
        <f t="shared" si="16"/>
        <v>https://github.com/uberboutique/whataform-repo/raw/main/pictures/BU0404.jpg</v>
      </c>
    </row>
    <row r="553" spans="1:2" ht="14" x14ac:dyDescent="0.15">
      <c r="A553" s="44" t="s">
        <v>1745</v>
      </c>
      <c r="B553" s="49" t="str">
        <f t="shared" si="16"/>
        <v>https://github.com/uberboutique/whataform-repo/raw/main/pictures/BU0405.jpg</v>
      </c>
    </row>
    <row r="554" spans="1:2" ht="14" x14ac:dyDescent="0.15">
      <c r="A554" s="44" t="s">
        <v>1746</v>
      </c>
      <c r="B554" s="49" t="str">
        <f t="shared" si="16"/>
        <v>https://github.com/uberboutique/whataform-repo/raw/main/pictures/BU0406.jpg</v>
      </c>
    </row>
    <row r="555" spans="1:2" ht="14" x14ac:dyDescent="0.15">
      <c r="A555" s="44" t="s">
        <v>1747</v>
      </c>
      <c r="B555" s="49" t="str">
        <f t="shared" si="16"/>
        <v>https://github.com/uberboutique/whataform-repo/raw/main/pictures/BU0407.jpg</v>
      </c>
    </row>
    <row r="556" spans="1:2" ht="14" x14ac:dyDescent="0.15">
      <c r="A556" s="44" t="s">
        <v>1748</v>
      </c>
      <c r="B556" s="49" t="str">
        <f t="shared" si="16"/>
        <v>https://github.com/uberboutique/whataform-repo/raw/main/pictures/BU0408.jpg</v>
      </c>
    </row>
    <row r="557" spans="1:2" ht="14" x14ac:dyDescent="0.15">
      <c r="A557" s="44" t="s">
        <v>1749</v>
      </c>
      <c r="B557" s="49" t="str">
        <f t="shared" si="16"/>
        <v>https://github.com/uberboutique/whataform-repo/raw/main/pictures/BU0409.jpg</v>
      </c>
    </row>
    <row r="558" spans="1:2" ht="14" x14ac:dyDescent="0.15">
      <c r="A558" s="44" t="s">
        <v>1750</v>
      </c>
      <c r="B558" s="49" t="str">
        <f t="shared" si="16"/>
        <v>https://github.com/uberboutique/whataform-repo/raw/main/pictures/BU0410.jpg</v>
      </c>
    </row>
    <row r="559" spans="1:2" ht="14" x14ac:dyDescent="0.15">
      <c r="A559" s="44" t="s">
        <v>1751</v>
      </c>
      <c r="B559" s="49" t="str">
        <f t="shared" si="16"/>
        <v>https://github.com/uberboutique/whataform-repo/raw/main/pictures/BU0411.jpg</v>
      </c>
    </row>
    <row r="560" spans="1:2" ht="14" x14ac:dyDescent="0.15">
      <c r="A560" s="44" t="s">
        <v>1752</v>
      </c>
      <c r="B560" s="49" t="str">
        <f t="shared" si="16"/>
        <v>https://github.com/uberboutique/whataform-repo/raw/main/pictures/BU0412.jpg</v>
      </c>
    </row>
    <row r="561" spans="1:2" ht="14" x14ac:dyDescent="0.15">
      <c r="A561" s="44" t="s">
        <v>1753</v>
      </c>
      <c r="B561" s="49" t="str">
        <f t="shared" si="16"/>
        <v>https://github.com/uberboutique/whataform-repo/raw/main/pictures/BU0413.jpg</v>
      </c>
    </row>
    <row r="562" spans="1:2" ht="14" x14ac:dyDescent="0.15">
      <c r="A562" s="44" t="s">
        <v>1754</v>
      </c>
      <c r="B562" s="49" t="str">
        <f t="shared" si="16"/>
        <v>https://github.com/uberboutique/whataform-repo/raw/main/pictures/BU0414.jpg</v>
      </c>
    </row>
    <row r="563" spans="1:2" ht="14" x14ac:dyDescent="0.15">
      <c r="A563" s="44" t="s">
        <v>1755</v>
      </c>
      <c r="B563" s="49" t="str">
        <f t="shared" si="16"/>
        <v>https://github.com/uberboutique/whataform-repo/raw/main/pictures/BU0415.jpg</v>
      </c>
    </row>
    <row r="564" spans="1:2" ht="14" x14ac:dyDescent="0.15">
      <c r="A564" s="44" t="s">
        <v>1756</v>
      </c>
      <c r="B564" s="49" t="str">
        <f t="shared" si="16"/>
        <v>https://github.com/uberboutique/whataform-repo/raw/main/pictures/BU0416.jpg</v>
      </c>
    </row>
    <row r="565" spans="1:2" ht="14" x14ac:dyDescent="0.15">
      <c r="A565" s="44" t="s">
        <v>1757</v>
      </c>
      <c r="B565" s="49" t="str">
        <f t="shared" si="16"/>
        <v>https://github.com/uberboutique/whataform-repo/raw/main/pictures/BU0417.jpg</v>
      </c>
    </row>
    <row r="566" spans="1:2" ht="14" x14ac:dyDescent="0.15">
      <c r="A566" s="44" t="s">
        <v>1758</v>
      </c>
      <c r="B566" s="49" t="str">
        <f t="shared" si="16"/>
        <v>https://github.com/uberboutique/whataform-repo/raw/main/pictures/BU0418.jpg</v>
      </c>
    </row>
    <row r="567" spans="1:2" ht="14" x14ac:dyDescent="0.15">
      <c r="A567" s="44" t="s">
        <v>1759</v>
      </c>
      <c r="B567" s="49" t="str">
        <f t="shared" si="16"/>
        <v>https://github.com/uberboutique/whataform-repo/raw/main/pictures/BU0419.jpg</v>
      </c>
    </row>
    <row r="568" spans="1:2" ht="14" x14ac:dyDescent="0.15">
      <c r="A568" s="44" t="s">
        <v>1760</v>
      </c>
      <c r="B568" s="49" t="str">
        <f t="shared" si="16"/>
        <v>https://github.com/uberboutique/whataform-repo/raw/main/pictures/BU0420.jpg</v>
      </c>
    </row>
    <row r="569" spans="1:2" ht="14" x14ac:dyDescent="0.15">
      <c r="A569" s="44" t="s">
        <v>1761</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1</v>
      </c>
      <c r="X5" s="30">
        <v>0</v>
      </c>
      <c r="Y5" s="30">
        <f t="shared" si="0"/>
        <v>1</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Solera sin parte de abajo</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Bañador Floral Verde</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1</v>
      </c>
      <c r="X20" s="30">
        <v>0</v>
      </c>
      <c r="Y20" s="30">
        <f t="shared" si="0"/>
        <v>1</v>
      </c>
      <c r="AG20" s="30" t="str">
        <f>STOCK!A20</f>
        <v>UB0011</v>
      </c>
      <c r="AI20" s="30">
        <v>0</v>
      </c>
    </row>
    <row r="21" spans="1:35" x14ac:dyDescent="0.15">
      <c r="A21" s="30" t="str">
        <f>STOCK!C21</f>
        <v>PRODUCT</v>
      </c>
      <c r="B21" s="30" t="str">
        <f>STOCK!D21</f>
        <v>Trajes de baño</v>
      </c>
      <c r="C21" s="30" t="str">
        <f>STOCK!E21</f>
        <v>Malla para Playa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v>
      </c>
      <c r="C24" s="30" t="str">
        <f>STOCK!E24</f>
        <v>Malla para Playa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v>
      </c>
      <c r="C26" s="30" t="str">
        <f>STOCK!E26</f>
        <v>Bikini Elegante con Herrajes</v>
      </c>
      <c r="D26" s="30" t="str">
        <f>STOCK!F26</f>
        <v>Talla 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en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v>
      </c>
      <c r="C37" s="30" t="str">
        <f>STOCK!E37</f>
        <v>Bikini Elegante con Herrajes</v>
      </c>
      <c r="D37" s="30" t="str">
        <f>STOCK!F37</f>
        <v>Talla XS</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v>
      </c>
      <c r="C39" s="30" t="str">
        <f>STOCK!E39</f>
        <v>Bañador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0</v>
      </c>
      <c r="X39" s="30">
        <v>0</v>
      </c>
      <c r="Y39" s="30">
        <f t="shared" si="0"/>
        <v>0</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 de baño niñas</v>
      </c>
      <c r="C49" s="30" t="str">
        <f>STOCK!E49</f>
        <v>Bibiki niñitas con estampado de pez</v>
      </c>
      <c r="D49" s="30" t="str">
        <f>STOCK!F49</f>
        <v>Talla 4_Años</v>
      </c>
      <c r="E49" s="30" t="str">
        <f>STOCK!G49</f>
        <v>SHEIN</v>
      </c>
      <c r="F49" s="30" t="e">
        <f>STOCK!#REF!</f>
        <v>#REF!</v>
      </c>
      <c r="G49" s="30" t="e">
        <f>STOCK!#REF!</f>
        <v>#REF!</v>
      </c>
      <c r="H49" s="30" t="e">
        <f>STOCK!#REF!</f>
        <v>#REF!</v>
      </c>
      <c r="I49" s="30" t="e">
        <f>STOCK!#REF!</f>
        <v>#REF!</v>
      </c>
      <c r="J49" s="30">
        <f>STOCK!H49</f>
        <v>20</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 de baño niñas</v>
      </c>
      <c r="C50" s="30" t="str">
        <f>STOCK!E50</f>
        <v>Chicas con estampado de mariposa</v>
      </c>
      <c r="D50" s="30" t="str">
        <f>STOCK!F50</f>
        <v>Talla 14_Años</v>
      </c>
      <c r="E50" s="30" t="str">
        <f>STOCK!G50</f>
        <v>SHEIN</v>
      </c>
      <c r="F50" s="30" t="e">
        <f>STOCK!#REF!</f>
        <v>#REF!</v>
      </c>
      <c r="G50" s="30" t="e">
        <f>STOCK!#REF!</f>
        <v>#REF!</v>
      </c>
      <c r="H50" s="30" t="e">
        <f>STOCK!#REF!</f>
        <v>#REF!</v>
      </c>
      <c r="I50" s="30" t="e">
        <f>STOCK!#REF!</f>
        <v>#REF!</v>
      </c>
      <c r="J50" s="30">
        <f>STOCK!H50</f>
        <v>20</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 de baño niñas</v>
      </c>
      <c r="C52" s="30" t="str">
        <f>STOCK!E52</f>
        <v>Bikini niñitas con estampado de sandía</v>
      </c>
      <c r="D52" s="30" t="str">
        <f>STOCK!F52</f>
        <v>Talla 4_Años</v>
      </c>
      <c r="E52" s="30" t="str">
        <f>STOCK!G52</f>
        <v>SHEIN</v>
      </c>
      <c r="F52" s="30" t="e">
        <f>STOCK!#REF!</f>
        <v>#REF!</v>
      </c>
      <c r="G52" s="30" t="e">
        <f>STOCK!#REF!</f>
        <v>#REF!</v>
      </c>
      <c r="H52" s="30" t="e">
        <f>STOCK!#REF!</f>
        <v>#REF!</v>
      </c>
      <c r="I52" s="30" t="e">
        <f>STOCK!#REF!</f>
        <v>#REF!</v>
      </c>
      <c r="J52" s="30">
        <f>STOCK!H52</f>
        <v>20</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 de baño niñas</v>
      </c>
      <c r="C53" s="30" t="str">
        <f>STOCK!E53</f>
        <v>Bikini niñitas con estampado de sandía</v>
      </c>
      <c r="D53" s="30" t="str">
        <f>STOCK!F53</f>
        <v>Talla 6_Años</v>
      </c>
      <c r="E53" s="30" t="str">
        <f>STOCK!G53</f>
        <v>SHEIN</v>
      </c>
      <c r="F53" s="30" t="e">
        <f>STOCK!#REF!</f>
        <v>#REF!</v>
      </c>
      <c r="G53" s="30" t="e">
        <f>STOCK!#REF!</f>
        <v>#REF!</v>
      </c>
      <c r="H53" s="30" t="e">
        <f>STOCK!#REF!</f>
        <v>#REF!</v>
      </c>
      <c r="I53" s="30" t="e">
        <f>STOCK!#REF!</f>
        <v>#REF!</v>
      </c>
      <c r="J53" s="30">
        <f>STOCK!H53</f>
        <v>20</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 de baño niñas</v>
      </c>
      <c r="C54" s="30" t="str">
        <f>STOCK!E54</f>
        <v>Bañador Niñitas con estampado floral con cremallera</v>
      </c>
      <c r="D54" s="30" t="str">
        <f>STOCK!F54</f>
        <v>Talla 4_Años</v>
      </c>
      <c r="E54" s="30" t="str">
        <f>STOCK!G54</f>
        <v>SHEIN</v>
      </c>
      <c r="F54" s="30" t="e">
        <f>STOCK!#REF!</f>
        <v>#REF!</v>
      </c>
      <c r="G54" s="30" t="e">
        <f>STOCK!#REF!</f>
        <v>#REF!</v>
      </c>
      <c r="H54" s="30" t="e">
        <f>STOCK!#REF!</f>
        <v>#REF!</v>
      </c>
      <c r="I54" s="30" t="e">
        <f>STOCK!#REF!</f>
        <v>#REF!</v>
      </c>
      <c r="J54" s="30">
        <f>STOCK!H54</f>
        <v>20</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 de baño niñas</v>
      </c>
      <c r="C55" s="30" t="str">
        <f>STOCK!E55</f>
        <v>Bikini niñitas con estampado de dibujos animados</v>
      </c>
      <c r="D55" s="30" t="str">
        <f>STOCK!F55</f>
        <v>Talla 7_Años</v>
      </c>
      <c r="E55" s="30" t="str">
        <f>STOCK!G55</f>
        <v>SHEIN</v>
      </c>
      <c r="F55" s="30" t="e">
        <f>STOCK!#REF!</f>
        <v>#REF!</v>
      </c>
      <c r="G55" s="30" t="e">
        <f>STOCK!#REF!</f>
        <v>#REF!</v>
      </c>
      <c r="H55" s="30" t="e">
        <f>STOCK!#REF!</f>
        <v>#REF!</v>
      </c>
      <c r="I55" s="30" t="e">
        <f>STOCK!#REF!</f>
        <v>#REF!</v>
      </c>
      <c r="J55" s="30">
        <f>STOCK!H55</f>
        <v>20</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Jeans de pierna recta desgarro</v>
      </c>
      <c r="D56" s="30" t="str">
        <f>STOCK!F56</f>
        <v>Talla L</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2</v>
      </c>
      <c r="X56" s="30">
        <v>0</v>
      </c>
      <c r="Y56" s="30">
        <f t="shared" si="0"/>
        <v>1</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 de baño niñas</v>
      </c>
      <c r="C61" s="30" t="str">
        <f>STOCK!E61</f>
        <v>Bikini de arcoíris &amp; con estampado de tie dye</v>
      </c>
      <c r="D61" s="30" t="str">
        <f>STOCK!F61</f>
        <v>Talla 4_Años</v>
      </c>
      <c r="E61" s="30" t="str">
        <f>STOCK!G61</f>
        <v>SHEIN</v>
      </c>
      <c r="F61" s="30" t="e">
        <f>STOCK!#REF!</f>
        <v>#REF!</v>
      </c>
      <c r="G61" s="30" t="e">
        <f>STOCK!#REF!</f>
        <v>#REF!</v>
      </c>
      <c r="H61" s="30" t="e">
        <f>STOCK!#REF!</f>
        <v>#REF!</v>
      </c>
      <c r="I61" s="30" t="e">
        <f>STOCK!#REF!</f>
        <v>#REF!</v>
      </c>
      <c r="J61" s="30">
        <f>STOCK!H61</f>
        <v>20</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mariposa</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 de baño niñas</v>
      </c>
      <c r="C63" s="30" t="str">
        <f>STOCK!E63</f>
        <v>Bañador niñitas  con estampado floral con cover up</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1</v>
      </c>
      <c r="X63" s="30">
        <v>0</v>
      </c>
      <c r="Y63" s="30">
        <f t="shared" si="0"/>
        <v>1</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Blusas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Blusas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Blusas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Blusas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Blusas</v>
      </c>
      <c r="C73" s="30" t="str">
        <f>STOCK!E73</f>
        <v>Top de espalda cruzada</v>
      </c>
      <c r="D73" s="30" t="str">
        <f>STOCK!F73</f>
        <v>Talla XS Colro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Blusas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v>
      </c>
      <c r="C78" s="30" t="str">
        <f>STOCK!E78</f>
        <v>Falda de lápiz unicolor de cintura ancha</v>
      </c>
      <c r="D78" s="30" t="str">
        <f>STOCK!F78</f>
        <v>Talla M</v>
      </c>
      <c r="E78" s="30" t="str">
        <f>STOCK!G78</f>
        <v>SHEIN</v>
      </c>
      <c r="F78" s="30" t="e">
        <f>STOCK!#REF!</f>
        <v>#REF!</v>
      </c>
      <c r="G78" s="30" t="e">
        <f>STOCK!#REF!</f>
        <v>#REF!</v>
      </c>
      <c r="H78" s="30" t="e">
        <f>STOCK!#REF!</f>
        <v>#REF!</v>
      </c>
      <c r="I78" s="30" t="e">
        <f>STOCK!#REF!</f>
        <v>#REF!</v>
      </c>
      <c r="J78" s="30">
        <f>STOCK!H78</f>
        <v>15</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v>
      </c>
      <c r="C79" s="30" t="str">
        <f>STOCK!E79</f>
        <v>Falda de lápiz unicolor de cintura ancha</v>
      </c>
      <c r="D79" s="30" t="str">
        <f>STOCK!F79</f>
        <v>Talla L</v>
      </c>
      <c r="E79" s="30" t="str">
        <f>STOCK!G79</f>
        <v>SHEIN</v>
      </c>
      <c r="F79" s="30" t="e">
        <f>STOCK!#REF!</f>
        <v>#REF!</v>
      </c>
      <c r="G79" s="30" t="e">
        <f>STOCK!#REF!</f>
        <v>#REF!</v>
      </c>
      <c r="H79" s="30" t="e">
        <f>STOCK!#REF!</f>
        <v>#REF!</v>
      </c>
      <c r="I79" s="30" t="e">
        <f>STOCK!#REF!</f>
        <v>#REF!</v>
      </c>
      <c r="J79" s="30">
        <f>STOCK!H79</f>
        <v>15</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v>
      </c>
      <c r="C81" s="30" t="str">
        <f>STOCK!E81</f>
        <v>Vestido de satén ajustado de tirantes fruncido</v>
      </c>
      <c r="D81" s="30" t="str">
        <f>STOCK!F81</f>
        <v>Talla L</v>
      </c>
      <c r="E81" s="30" t="str">
        <f>STOCK!G81</f>
        <v>SHEIN</v>
      </c>
      <c r="F81" s="30" t="e">
        <f>STOCK!#REF!</f>
        <v>#REF!</v>
      </c>
      <c r="G81" s="30" t="e">
        <f>STOCK!#REF!</f>
        <v>#REF!</v>
      </c>
      <c r="H81" s="30" t="e">
        <f>STOCK!#REF!</f>
        <v>#REF!</v>
      </c>
      <c r="I81" s="30" t="e">
        <f>STOCK!#REF!</f>
        <v>#REF!</v>
      </c>
      <c r="J81" s="30">
        <f>STOCK!H81</f>
        <v>20</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v>
      </c>
      <c r="C86" s="30" t="str">
        <f>STOCK!E86</f>
        <v>Vestido de muslo con abertura de cuello halter</v>
      </c>
      <c r="D86" s="30" t="str">
        <f>STOCK!F86</f>
        <v>Talla M</v>
      </c>
      <c r="E86" s="30" t="str">
        <f>STOCK!G86</f>
        <v>SHEIN</v>
      </c>
      <c r="F86" s="30" t="e">
        <f>STOCK!#REF!</f>
        <v>#REF!</v>
      </c>
      <c r="G86" s="30" t="e">
        <f>STOCK!#REF!</f>
        <v>#REF!</v>
      </c>
      <c r="H86" s="30" t="e">
        <f>STOCK!#REF!</f>
        <v>#REF!</v>
      </c>
      <c r="I86" s="30" t="e">
        <f>STOCK!#REF!</f>
        <v>#REF!</v>
      </c>
      <c r="J86" s="30">
        <f>STOCK!H86</f>
        <v>28</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v>
      </c>
      <c r="C87" s="30" t="str">
        <f>STOCK!E87</f>
        <v>Vestido de muslo con abertura de cuello halter</v>
      </c>
      <c r="D87" s="30" t="str">
        <f>STOCK!F87</f>
        <v>Talla XS</v>
      </c>
      <c r="E87" s="30" t="str">
        <f>STOCK!G87</f>
        <v>SHEIN</v>
      </c>
      <c r="F87" s="30" t="e">
        <f>STOCK!#REF!</f>
        <v>#REF!</v>
      </c>
      <c r="G87" s="30" t="e">
        <f>STOCK!#REF!</f>
        <v>#REF!</v>
      </c>
      <c r="H87" s="30" t="e">
        <f>STOCK!#REF!</f>
        <v>#REF!</v>
      </c>
      <c r="I87" s="30" t="e">
        <f>STOCK!#REF!</f>
        <v>#REF!</v>
      </c>
      <c r="J87" s="30">
        <f>STOCK!H87</f>
        <v>28</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Blusas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pierna ancha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1</v>
      </c>
      <c r="X92" s="30">
        <v>0</v>
      </c>
      <c r="Y92" s="30">
        <f t="shared" si="1"/>
        <v>1</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Blusas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Blusas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Blusas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Blusas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Blusas</v>
      </c>
      <c r="C104" s="30" t="str">
        <f>STOCK!E103</f>
        <v>Top con lentejuelas en contraste de manga con abertura</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con abertura con botón floral de margarita</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Blusas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Blusas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Blusas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Blusas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Blusas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Blusas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v>
      </c>
      <c r="C117" s="30" t="str">
        <f>STOCK!E116</f>
        <v>Vestido camiseta bajo con abertura</v>
      </c>
      <c r="D117" s="30" t="str">
        <f>STOCK!F116</f>
        <v>Talla M</v>
      </c>
      <c r="E117" s="30" t="str">
        <f>STOCK!G116</f>
        <v>SHEIN</v>
      </c>
      <c r="F117" s="30" t="e">
        <f>STOCK!#REF!</f>
        <v>#REF!</v>
      </c>
      <c r="G117" s="30" t="e">
        <f>STOCK!#REF!</f>
        <v>#REF!</v>
      </c>
      <c r="H117" s="30" t="e">
        <f>STOCK!#REF!</f>
        <v>#REF!</v>
      </c>
      <c r="I117" s="30" t="e">
        <f>STOCK!#REF!</f>
        <v>#REF!</v>
      </c>
      <c r="J117" s="30">
        <f>STOCK!H116</f>
        <v>22</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v>
      </c>
      <c r="C119" s="30" t="str">
        <f>STOCK!E118</f>
        <v>Vestido camiseta bajo con abertura</v>
      </c>
      <c r="D119" s="30" t="str">
        <f>STOCK!F118</f>
        <v>Talla XL</v>
      </c>
      <c r="E119" s="30" t="str">
        <f>STOCK!G118</f>
        <v>SHEIN</v>
      </c>
      <c r="F119" s="30" t="e">
        <f>STOCK!#REF!</f>
        <v>#REF!</v>
      </c>
      <c r="G119" s="30" t="e">
        <f>STOCK!#REF!</f>
        <v>#REF!</v>
      </c>
      <c r="H119" s="30" t="e">
        <f>STOCK!#REF!</f>
        <v>#REF!</v>
      </c>
      <c r="I119" s="30" t="e">
        <f>STOCK!#REF!</f>
        <v>#REF!</v>
      </c>
      <c r="J119" s="30">
        <f>STOCK!H118</f>
        <v>22</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v>
      </c>
      <c r="C121" s="30" t="str">
        <f>STOCK!E120</f>
        <v>Falda de muslo con abertura material</v>
      </c>
      <c r="D121" s="30" t="str">
        <f>STOCK!F120</f>
        <v>Talla XS</v>
      </c>
      <c r="E121" s="30" t="str">
        <f>STOCK!G120</f>
        <v>SHEIN</v>
      </c>
      <c r="F121" s="30" t="e">
        <f>STOCK!#REF!</f>
        <v>#REF!</v>
      </c>
      <c r="G121" s="30" t="e">
        <f>STOCK!#REF!</f>
        <v>#REF!</v>
      </c>
      <c r="H121" s="30" t="e">
        <f>STOCK!#REF!</f>
        <v>#REF!</v>
      </c>
      <c r="I121" s="30" t="e">
        <f>STOCK!#REF!</f>
        <v>#REF!</v>
      </c>
      <c r="J121" s="30">
        <f>STOCK!H120</f>
        <v>20</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Blusas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v>
      </c>
      <c r="C123" s="30" t="str">
        <f>STOCK!E122</f>
        <v>Conjunto con estampado de cuadros ribete en contrast</v>
      </c>
      <c r="D123" s="30" t="str">
        <f>STOCK!F122</f>
        <v>Talla XS</v>
      </c>
      <c r="E123" s="30" t="str">
        <f>STOCK!G122</f>
        <v>SHEIN</v>
      </c>
      <c r="F123" s="30" t="e">
        <f>STOCK!#REF!</f>
        <v>#REF!</v>
      </c>
      <c r="G123" s="30" t="e">
        <f>STOCK!#REF!</f>
        <v>#REF!</v>
      </c>
      <c r="H123" s="30" t="e">
        <f>STOCK!#REF!</f>
        <v>#REF!</v>
      </c>
      <c r="I123" s="30" t="e">
        <f>STOCK!#REF!</f>
        <v>#REF!</v>
      </c>
      <c r="J123" s="30">
        <f>STOCK!H122</f>
        <v>25</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top de canalé con falda</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1</v>
      </c>
      <c r="X127" s="30">
        <v>0</v>
      </c>
      <c r="Y127" s="30">
        <f t="shared" si="1"/>
        <v>1</v>
      </c>
      <c r="AG127" s="30" t="str">
        <f>STOCK!A126</f>
        <v>UB0090</v>
      </c>
      <c r="AI127" s="30">
        <v>0</v>
      </c>
    </row>
    <row r="128" spans="1:35" x14ac:dyDescent="0.15">
      <c r="A128" s="30" t="str">
        <f>STOCK!C127</f>
        <v>PRODUCT</v>
      </c>
      <c r="B128" s="30" t="str">
        <f>STOCK!D127</f>
        <v>Blusas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28</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30</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25</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v>
      </c>
      <c r="C138" s="30" t="str">
        <f>STOCK!E137</f>
        <v>Vestido línea A con cremallera trasera</v>
      </c>
      <c r="D138" s="30" t="str">
        <f>STOCK!F137</f>
        <v>Talla L</v>
      </c>
      <c r="E138" s="30" t="str">
        <f>STOCK!G137</f>
        <v>SHEIN</v>
      </c>
      <c r="F138" s="30" t="e">
        <f>STOCK!#REF!</f>
        <v>#REF!</v>
      </c>
      <c r="G138" s="30" t="e">
        <f>STOCK!#REF!</f>
        <v>#REF!</v>
      </c>
      <c r="H138" s="30" t="e">
        <f>STOCK!#REF!</f>
        <v>#REF!</v>
      </c>
      <c r="I138" s="30" t="e">
        <f>STOCK!#REF!</f>
        <v>#REF!</v>
      </c>
      <c r="J138" s="30">
        <f>STOCK!H137</f>
        <v>27</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v>
      </c>
      <c r="C139" s="30" t="str">
        <f>STOCK!E138</f>
        <v>Vestido línea A unicolor con cremallera trasera</v>
      </c>
      <c r="D139" s="30" t="str">
        <f>STOCK!F138</f>
        <v>Talla M</v>
      </c>
      <c r="E139" s="30" t="str">
        <f>STOCK!G138</f>
        <v>SHEIN</v>
      </c>
      <c r="F139" s="30" t="e">
        <f>STOCK!#REF!</f>
        <v>#REF!</v>
      </c>
      <c r="G139" s="30" t="e">
        <f>STOCK!#REF!</f>
        <v>#REF!</v>
      </c>
      <c r="H139" s="30" t="e">
        <f>STOCK!#REF!</f>
        <v>#REF!</v>
      </c>
      <c r="I139" s="30" t="e">
        <f>STOCK!#REF!</f>
        <v>#REF!</v>
      </c>
      <c r="J139" s="30">
        <f>STOCK!H138</f>
        <v>27</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v>
      </c>
      <c r="C140" s="30" t="str">
        <f>STOCK!E139</f>
        <v>Conjunto Top corto &amp; Falda bajo con abertura</v>
      </c>
      <c r="D140" s="30" t="str">
        <f>STOCK!F139</f>
        <v>Talla XS</v>
      </c>
      <c r="E140" s="30" t="str">
        <f>STOCK!G139</f>
        <v>SHEIN</v>
      </c>
      <c r="F140" s="30" t="e">
        <f>STOCK!#REF!</f>
        <v>#REF!</v>
      </c>
      <c r="G140" s="30" t="e">
        <f>STOCK!#REF!</f>
        <v>#REF!</v>
      </c>
      <c r="H140" s="30" t="e">
        <f>STOCK!#REF!</f>
        <v>#REF!</v>
      </c>
      <c r="I140" s="30" t="e">
        <f>STOCK!#REF!</f>
        <v>#REF!</v>
      </c>
      <c r="J140" s="30">
        <f>STOCK!H139</f>
        <v>30</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v>
      </c>
      <c r="C143" s="30" t="str">
        <f>STOCK!E142</f>
        <v>Conjunto Top tubo corto &amp; Pantalones</v>
      </c>
      <c r="D143" s="30" t="str">
        <f>STOCK!F142</f>
        <v>Talla M</v>
      </c>
      <c r="E143" s="30" t="str">
        <f>STOCK!G142</f>
        <v>SHEIN</v>
      </c>
      <c r="F143" s="30" t="e">
        <f>STOCK!#REF!</f>
        <v>#REF!</v>
      </c>
      <c r="G143" s="30" t="e">
        <f>STOCK!#REF!</f>
        <v>#REF!</v>
      </c>
      <c r="H143" s="30" t="e">
        <f>STOCK!#REF!</f>
        <v>#REF!</v>
      </c>
      <c r="I143" s="30" t="e">
        <f>STOCK!#REF!</f>
        <v>#REF!</v>
      </c>
      <c r="J143" s="30">
        <f>STOCK!H142</f>
        <v>30</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v>
      </c>
      <c r="C147" s="30" t="str">
        <f>STOCK!E146</f>
        <v xml:space="preserve">Vestido ajustado con abertura de muslo </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Blusas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10</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v>
      </c>
      <c r="C155" s="30" t="str">
        <f>STOCK!E154</f>
        <v>Vestido con diseño de cadena</v>
      </c>
      <c r="D155" s="30" t="str">
        <f>STOCK!F154</f>
        <v>Talla XS</v>
      </c>
      <c r="E155" s="30" t="str">
        <f>STOCK!G154</f>
        <v>SHEIN</v>
      </c>
      <c r="F155" s="30" t="e">
        <f>STOCK!#REF!</f>
        <v>#REF!</v>
      </c>
      <c r="G155" s="30" t="e">
        <f>STOCK!#REF!</f>
        <v>#REF!</v>
      </c>
      <c r="H155" s="30" t="e">
        <f>STOCK!#REF!</f>
        <v>#REF!</v>
      </c>
      <c r="I155" s="30" t="e">
        <f>STOCK!#REF!</f>
        <v>#REF!</v>
      </c>
      <c r="J155" s="30">
        <f>STOCK!H154</f>
        <v>22</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fruncido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1</v>
      </c>
      <c r="X159" s="30">
        <v>0</v>
      </c>
      <c r="Y159" s="30">
        <f t="shared" si="2"/>
        <v>1</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1</v>
      </c>
      <c r="X162" s="30">
        <v>0</v>
      </c>
      <c r="Y162" s="30">
        <f t="shared" si="2"/>
        <v>1</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 xml:space="preserve">Vestido bajo con abertura </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v>
      </c>
      <c r="C172" s="30" t="str">
        <f>STOCK!E171</f>
        <v>Vestido Lunares Elegante</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Bolsos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Bolsos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1</v>
      </c>
      <c r="X176" s="30">
        <v>0</v>
      </c>
      <c r="Y176" s="30">
        <f t="shared" si="2"/>
        <v>1</v>
      </c>
      <c r="AG176" s="30" t="str">
        <f>STOCK!A175</f>
        <v>UB0123</v>
      </c>
      <c r="AI176" s="30">
        <v>0</v>
      </c>
    </row>
    <row r="177" spans="1:35" x14ac:dyDescent="0.15">
      <c r="A177" s="30" t="str">
        <f>STOCK!C176</f>
        <v>PRODUCT</v>
      </c>
      <c r="B177" s="30" t="str">
        <f>STOCK!D176</f>
        <v>Bolsos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1</v>
      </c>
      <c r="X178" s="30">
        <v>0</v>
      </c>
      <c r="Y178" s="30">
        <f t="shared" si="2"/>
        <v>1</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slip bajo de sirena a capas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v>
      </c>
      <c r="C182" s="30" t="str">
        <f>STOCK!E181</f>
        <v>Vestido Estampado de Plantas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1</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0</v>
      </c>
      <c r="X183" s="30">
        <v>0</v>
      </c>
      <c r="Y183" s="30">
        <f t="shared" si="2"/>
        <v>0</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v>
      </c>
      <c r="C186" s="30" t="str">
        <f>STOCK!E185</f>
        <v>Bikini halter con estampado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v>
      </c>
      <c r="C187" s="30" t="str">
        <f>STOCK!E186</f>
        <v>Bikini halter con estampado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halter con estampado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1</v>
      </c>
      <c r="X188" s="30">
        <v>0</v>
      </c>
      <c r="Y188" s="30">
        <f t="shared" si="2"/>
        <v>1</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Blusas</v>
      </c>
      <c r="C200" s="30" t="str">
        <f>STOCK!E199</f>
        <v xml:space="preserve">Camisa amplia con dibujo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Blusas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Blusas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Bolsos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con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con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v>
      </c>
      <c r="C219" s="30" t="str">
        <f>STOCK!E218</f>
        <v xml:space="preserve">Vestido Fruncido </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 xml:space="preserve">Vestido Fruncido </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 xml:space="preserve">Vestido de cuello desbocado </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Bolsos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1</v>
      </c>
      <c r="X225" s="30">
        <v>0</v>
      </c>
      <c r="Y225" s="30">
        <f t="shared" si="3"/>
        <v>1</v>
      </c>
      <c r="AG225" s="30" t="str">
        <f>STOCK!A224</f>
        <v>UB0156</v>
      </c>
      <c r="AI225" s="30">
        <v>0</v>
      </c>
    </row>
    <row r="226" spans="1:35" x14ac:dyDescent="0.15">
      <c r="A226" s="30" t="str">
        <f>STOCK!C225</f>
        <v>PRODUCT</v>
      </c>
      <c r="B226" s="30" t="str">
        <f>STOCK!D225</f>
        <v>Trajes de baño</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1</v>
      </c>
      <c r="X226" s="30">
        <v>0</v>
      </c>
      <c r="Y226" s="30">
        <f t="shared" si="3"/>
        <v>1</v>
      </c>
      <c r="AG226" s="30" t="str">
        <f>STOCK!A225</f>
        <v>UB0157</v>
      </c>
      <c r="AI226" s="30">
        <v>0</v>
      </c>
    </row>
    <row r="227" spans="1:35" x14ac:dyDescent="0.15">
      <c r="A227" s="30" t="str">
        <f>STOCK!C226</f>
        <v>PRODUCT</v>
      </c>
      <c r="B227" s="30" t="str">
        <f>STOCK!D226</f>
        <v>Bolsos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cartera de cocodrilo</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Bolsos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v>
      </c>
      <c r="C230" s="30" t="str">
        <f>STOCK!E229</f>
        <v xml:space="preserve">Bañador bikini con nudo delantero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v>
      </c>
      <c r="C233" s="30" t="str">
        <f>STOCK!E232</f>
        <v>Vestido Estampado de Plantas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Estampado de Plantas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v>
      </c>
      <c r="C239" s="30" t="str">
        <f>STOCK!E238</f>
        <v>Bikini halter con estampado geométrico y pantalones</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0</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1</v>
      </c>
      <c r="X243" s="30">
        <v>0</v>
      </c>
      <c r="Y243" s="30">
        <f t="shared" si="3"/>
        <v>1</v>
      </c>
      <c r="AG243" s="30" t="str">
        <f>STOCK!A242</f>
        <v>UB0169</v>
      </c>
      <c r="AI243" s="30">
        <v>0</v>
      </c>
    </row>
    <row r="244" spans="1:35" x14ac:dyDescent="0.15">
      <c r="A244" s="30" t="str">
        <f>STOCK!C243</f>
        <v>PRODUCT</v>
      </c>
      <c r="B244" s="30" t="str">
        <f>STOCK!D243</f>
        <v>Belleza</v>
      </c>
      <c r="C244" s="30" t="str">
        <f>STOCK!E243</f>
        <v xml:space="preserve">Puff de maquillaje </v>
      </c>
      <c r="D244" s="30">
        <f>STOCK!F243</f>
        <v>0</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6</v>
      </c>
      <c r="X244" s="30">
        <v>0</v>
      </c>
      <c r="Y244" s="30">
        <f t="shared" si="3"/>
        <v>1</v>
      </c>
      <c r="AG244" s="30" t="str">
        <f>STOCK!A243</f>
        <v>UB0170</v>
      </c>
      <c r="AI244" s="30">
        <v>0</v>
      </c>
    </row>
    <row r="245" spans="1:35" x14ac:dyDescent="0.15">
      <c r="A245" s="30" t="str">
        <f>STOCK!C244</f>
        <v>PRODUCT</v>
      </c>
      <c r="B245" s="30" t="str">
        <f>STOCK!D244</f>
        <v>Belleza</v>
      </c>
      <c r="C245" s="30" t="str">
        <f>STOCK!E244</f>
        <v xml:space="preserve">Alisador de cabello </v>
      </c>
      <c r="D245" s="30">
        <f>STOCK!F244</f>
        <v>0</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f>STOCK!F245</f>
        <v>0</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2</v>
      </c>
      <c r="X246" s="30">
        <v>0</v>
      </c>
      <c r="Y246" s="30">
        <f t="shared" si="3"/>
        <v>1</v>
      </c>
      <c r="AG246" s="30" t="str">
        <f>STOCK!A245</f>
        <v>UB0172</v>
      </c>
      <c r="AI246" s="30">
        <v>0</v>
      </c>
    </row>
    <row r="247" spans="1:35" x14ac:dyDescent="0.15">
      <c r="A247" s="30" t="str">
        <f>STOCK!C246</f>
        <v>PRODUCT</v>
      </c>
      <c r="B247" s="30" t="str">
        <f>STOCK!D246</f>
        <v>Belleza</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1</v>
      </c>
      <c r="X247" s="30">
        <v>0</v>
      </c>
      <c r="Y247" s="30">
        <f t="shared" si="3"/>
        <v>1</v>
      </c>
      <c r="AG247" s="30" t="str">
        <f>STOCK!A246</f>
        <v>UB0173</v>
      </c>
      <c r="AI247" s="30">
        <v>0</v>
      </c>
    </row>
    <row r="248" spans="1:35" x14ac:dyDescent="0.15">
      <c r="A248" s="30" t="str">
        <f>STOCK!C247</f>
        <v>PRODUCT</v>
      </c>
      <c r="B248" s="30" t="str">
        <f>STOCK!D247</f>
        <v>Vestidos</v>
      </c>
      <c r="C248" s="30" t="str">
        <f>STOCK!E247</f>
        <v>Vestido de tirantes con estampado con fruncido con nudo de espalda abierta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Blusas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v>
      </c>
      <c r="C257" s="30" t="str">
        <f>STOCK!E256</f>
        <v>Sandalias con diseño de diamante de imitación</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cruzado de espalda abierta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Blusas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Blusas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Blusas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Blusas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Blusas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Blusas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Blusas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Blusas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Blusas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Blusas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Blusas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Blusas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Blusas</v>
      </c>
      <c r="C279" s="30" t="str">
        <f>STOCK!E278</f>
        <v>Top de cuello cuadrado con puntada</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Blusas</v>
      </c>
      <c r="C280" s="30" t="str">
        <f>STOCK!E279</f>
        <v>Top de cuello cuadrado con puntada</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Blusas</v>
      </c>
      <c r="C281" s="30" t="str">
        <f>STOCK!E280</f>
        <v>Top de cuello cuadrado con puntada</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con estampado floral pecho con fruncido</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con estampado floral pecho con fruncido</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con estampado floral pecho con fruncido</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Blusas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Blusas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Blusas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v>
      </c>
      <c r="C291" s="30" t="str">
        <f>STOCK!E290</f>
        <v>Cinturón trenzado con hebilla redonda</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16</v>
      </c>
      <c r="K292" s="30">
        <f>STOCK!I291</f>
        <v>16.083333333333332</v>
      </c>
      <c r="L292" s="30" t="e">
        <f>STOCK!#REF!</f>
        <v>#REF!</v>
      </c>
      <c r="U292" s="30">
        <v>1</v>
      </c>
      <c r="V292" s="30">
        <f>STOCK!L291</f>
        <v>1</v>
      </c>
      <c r="X292" s="30">
        <v>0</v>
      </c>
      <c r="Y292" s="30">
        <f t="shared" si="4"/>
        <v>1</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de tirantes unicolor con abertura</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con malla con cordón delantero</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1</v>
      </c>
      <c r="X304" s="30">
        <v>0</v>
      </c>
      <c r="Y304" s="30">
        <f t="shared" si="4"/>
        <v>1</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Blusas</v>
      </c>
      <c r="C316" s="30" t="str">
        <f>STOCK!E315</f>
        <v xml:space="preserve">Top Cruzado </v>
      </c>
      <c r="D316" s="30" t="str">
        <f>STOCK!F315</f>
        <v>Talla XS Colro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Blusas</v>
      </c>
      <c r="C317" s="30" t="str">
        <f>STOCK!E316</f>
        <v xml:space="preserve">Top Cruzado </v>
      </c>
      <c r="D317" s="30" t="str">
        <f>STOCK!F316</f>
        <v>Talla S Colro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Blusas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Blusas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Blusas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Blusas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Blusas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Blusas</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Blusas</v>
      </c>
      <c r="C325" s="30" t="str">
        <f>STOCK!E324</f>
        <v>Blusa floral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Blusas</v>
      </c>
      <c r="C326" s="30" t="str">
        <f>STOCK!E325</f>
        <v>Blusa floral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Blusas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Lápiz de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de rayas de cebra</v>
      </c>
      <c r="D334" s="30" t="str">
        <f>STOCK!F333</f>
        <v>Talla M</v>
      </c>
      <c r="E334" s="30" t="str">
        <f>STOCK!G333</f>
        <v>SHEIN</v>
      </c>
      <c r="F334" s="30" t="e">
        <f>STOCK!#REF!</f>
        <v>#REF!</v>
      </c>
      <c r="G334" s="30" t="e">
        <f>STOCK!#REF!</f>
        <v>#REF!</v>
      </c>
      <c r="H334" s="30" t="e">
        <f>STOCK!#REF!</f>
        <v>#REF!</v>
      </c>
      <c r="I334" s="30" t="e">
        <f>STOCK!#REF!</f>
        <v>#REF!</v>
      </c>
      <c r="J334" s="30">
        <f>STOCK!H333</f>
        <v>5</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5</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ajustado con estampado de dragón</v>
      </c>
      <c r="D336" s="30" t="str">
        <f>STOCK!F335</f>
        <v>Talla M</v>
      </c>
      <c r="E336" s="30" t="str">
        <f>STOCK!G335</f>
        <v>SHEIN</v>
      </c>
      <c r="F336" s="30" t="e">
        <f>STOCK!#REF!</f>
        <v>#REF!</v>
      </c>
      <c r="G336" s="30" t="e">
        <f>STOCK!#REF!</f>
        <v>#REF!</v>
      </c>
      <c r="H336" s="30" t="e">
        <f>STOCK!#REF!</f>
        <v>#REF!</v>
      </c>
      <c r="I336" s="30" t="e">
        <f>STOCK!#REF!</f>
        <v>#REF!</v>
      </c>
      <c r="J336" s="30">
        <f>STOCK!H335</f>
        <v>5</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Blusas</v>
      </c>
      <c r="C338" s="30" t="str">
        <f>STOCK!E337</f>
        <v>Body High-leg</v>
      </c>
      <c r="D338" s="30" t="str">
        <f>STOCK!F337</f>
        <v>Talla XS</v>
      </c>
      <c r="E338" s="30" t="str">
        <f>STOCK!G337</f>
        <v>H&amp;M</v>
      </c>
      <c r="F338" s="30" t="e">
        <f>STOCK!#REF!</f>
        <v>#REF!</v>
      </c>
      <c r="G338" s="30" t="e">
        <f>STOCK!#REF!</f>
        <v>#REF!</v>
      </c>
      <c r="H338" s="30" t="e">
        <f>STOCK!#REF!</f>
        <v>#REF!</v>
      </c>
      <c r="I338" s="30" t="e">
        <f>STOCK!#REF!</f>
        <v>#REF!</v>
      </c>
      <c r="J338" s="30">
        <f>STOCK!H337</f>
        <v>12</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Blusas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Blusas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Blusas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Blusas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Blusas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v>
      </c>
      <c r="C354" s="30" t="str">
        <f>STOCK!E354</f>
        <v>Pants Regular Fit</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v>
      </c>
      <c r="C355" s="30" t="str">
        <f>STOCK!E355</f>
        <v>Shorts Regular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v>
      </c>
      <c r="C356" s="30" t="str">
        <f>STOCK!E356</f>
        <v>Jeans Slim</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1</v>
      </c>
      <c r="X365" s="30">
        <v>0</v>
      </c>
      <c r="Y365" s="30">
        <f t="shared" si="5"/>
        <v>1</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Blusas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Blusas</v>
      </c>
      <c r="C369" s="30" t="str">
        <f>STOCK!E369</f>
        <v>Top Manga Corta Rojo</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Blusas</v>
      </c>
      <c r="C370" s="30" t="str">
        <f>STOCK!E370</f>
        <v>Top Manga Corta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Blusas</v>
      </c>
      <c r="C371" s="30" t="str">
        <f>STOCK!E371</f>
        <v>Top Manga Corta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Blusas</v>
      </c>
      <c r="C372" s="30" t="str">
        <f>STOCK!E372</f>
        <v>Top Manga Corta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Blusas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Única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2</v>
      </c>
      <c r="X375" s="30">
        <v>0</v>
      </c>
      <c r="Y375" s="30">
        <f t="shared" si="6"/>
        <v>1</v>
      </c>
      <c r="AG375" s="30" t="str">
        <f>STOCK!A375</f>
        <v>UB0257</v>
      </c>
      <c r="AI375" s="30">
        <v>0</v>
      </c>
    </row>
    <row r="376" spans="1:35" x14ac:dyDescent="0.15">
      <c r="A376" s="30" t="str">
        <f>STOCK!C376</f>
        <v>PRODUCT</v>
      </c>
      <c r="B376" s="30" t="str">
        <f>STOCK!D376</f>
        <v>Bermudas</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Bermudas</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v>
      </c>
      <c r="C380" s="30" t="str">
        <f>STOCK!E380</f>
        <v>Bañador estampado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18</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15</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1</v>
      </c>
      <c r="X384" s="30">
        <v>0</v>
      </c>
      <c r="Y384" s="30">
        <f t="shared" si="6"/>
        <v>1</v>
      </c>
      <c r="AG384" s="30" t="str">
        <f>STOCK!A384</f>
        <v>UB0265</v>
      </c>
      <c r="AI384" s="30">
        <v>0</v>
      </c>
    </row>
    <row r="385" spans="1:35" x14ac:dyDescent="0.15">
      <c r="A385" s="30" t="str">
        <f>STOCK!C385</f>
        <v>PRODUCT</v>
      </c>
      <c r="B385" s="30" t="str">
        <f>STOCK!D385</f>
        <v>Trajes de baño</v>
      </c>
      <c r="C385" s="30" t="str">
        <f>STOCK!E385</f>
        <v>Bañador estampado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3</v>
      </c>
      <c r="X385" s="30">
        <v>0</v>
      </c>
      <c r="Y385" s="30">
        <f t="shared" si="6"/>
        <v>1</v>
      </c>
      <c r="AG385" s="30" t="str">
        <f>STOCK!A385</f>
        <v>UB0266</v>
      </c>
      <c r="AI385" s="30">
        <v>0</v>
      </c>
    </row>
    <row r="386" spans="1:35" x14ac:dyDescent="0.15">
      <c r="A386" s="30" t="str">
        <f>STOCK!C386</f>
        <v>PRODUCT</v>
      </c>
      <c r="B386" s="30" t="str">
        <f>STOCK!D386</f>
        <v>Vestidos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Blusas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Blusas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Blusas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Blusas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16</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Blusas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Blusas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Blusas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Blusas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v>
      </c>
      <c r="C406" s="30" t="str">
        <f>STOCK!E406</f>
        <v>Gafas anchas de moda</v>
      </c>
      <c r="D406" s="30" t="str">
        <f>STOCK!F406</f>
        <v>Talla L</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Ajustado brillo</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1</v>
      </c>
      <c r="X410" s="30">
        <v>0</v>
      </c>
      <c r="Y410" s="30">
        <f t="shared" si="7"/>
        <v>1</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Cocaleca animal print</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encaje_Blanco Unitalla</v>
      </c>
      <c r="D418" s="30" t="str">
        <f>STOCK!F418</f>
        <v>Talla Única</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Blusas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Blusas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Blusas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STOCK!C899</f>
        <v>0</v>
      </c>
      <c r="B507" s="30">
        <f>STOCK!D899</f>
        <v>0</v>
      </c>
      <c r="C507" s="30">
        <f>STOCK!E899</f>
        <v>0</v>
      </c>
      <c r="D507" s="30">
        <f>STOCK!F899</f>
        <v>0</v>
      </c>
      <c r="E507" s="30">
        <f>STOCK!G899</f>
        <v>0</v>
      </c>
      <c r="F507" s="30" t="e">
        <f>STOCK!#REF!</f>
        <v>#REF!</v>
      </c>
      <c r="G507" s="30">
        <f>STOCK!H899</f>
        <v>0</v>
      </c>
      <c r="H507" s="30" t="e">
        <f>STOCK!#REF!</f>
        <v>#REF!</v>
      </c>
      <c r="I507" s="30">
        <f>STOCK!I899</f>
        <v>0</v>
      </c>
      <c r="J507" s="30">
        <f>STOCK!J899</f>
        <v>0</v>
      </c>
      <c r="K507" s="30" t="e">
        <f>STOCK!#REF!</f>
        <v>#REF!</v>
      </c>
      <c r="L507" s="30">
        <f>STOCK!K899</f>
        <v>0</v>
      </c>
      <c r="U507" s="30">
        <v>1</v>
      </c>
      <c r="V507" s="30">
        <f>STOCK!O899</f>
        <v>0</v>
      </c>
      <c r="X507" s="30">
        <v>0</v>
      </c>
      <c r="Y507" s="30">
        <f t="shared" si="8"/>
        <v>0</v>
      </c>
      <c r="AG507" s="30">
        <f>STOCK!A899</f>
        <v>0</v>
      </c>
      <c r="AI507" s="30">
        <v>0</v>
      </c>
    </row>
    <row r="508" spans="1:35" x14ac:dyDescent="0.15">
      <c r="A508" s="30">
        <f>STOCK!C900</f>
        <v>0</v>
      </c>
      <c r="B508" s="30">
        <f>STOCK!D900</f>
        <v>0</v>
      </c>
      <c r="C508" s="30">
        <f>STOCK!E900</f>
        <v>0</v>
      </c>
      <c r="D508" s="30">
        <f>STOCK!F900</f>
        <v>0</v>
      </c>
      <c r="E508" s="30">
        <f>STOCK!G900</f>
        <v>0</v>
      </c>
      <c r="F508" s="30" t="e">
        <f>STOCK!#REF!</f>
        <v>#REF!</v>
      </c>
      <c r="G508" s="30">
        <f>STOCK!H900</f>
        <v>0</v>
      </c>
      <c r="H508" s="30" t="e">
        <f>STOCK!#REF!</f>
        <v>#REF!</v>
      </c>
      <c r="I508" s="30">
        <f>STOCK!I900</f>
        <v>0</v>
      </c>
      <c r="J508" s="30">
        <f>STOCK!J900</f>
        <v>0</v>
      </c>
      <c r="K508" s="30" t="e">
        <f>STOCK!#REF!</f>
        <v>#REF!</v>
      </c>
      <c r="L508" s="30">
        <f>STOCK!K900</f>
        <v>0</v>
      </c>
      <c r="U508" s="30">
        <v>1</v>
      </c>
      <c r="V508" s="30">
        <f>STOCK!O900</f>
        <v>0</v>
      </c>
      <c r="X508" s="30">
        <v>0</v>
      </c>
      <c r="Y508" s="30">
        <f t="shared" si="8"/>
        <v>0</v>
      </c>
      <c r="AG508" s="30">
        <f>STOCK!A900</f>
        <v>0</v>
      </c>
      <c r="AI508" s="30">
        <v>0</v>
      </c>
    </row>
    <row r="509" spans="1:35" x14ac:dyDescent="0.15">
      <c r="A509" s="30">
        <f>STOCK!C901</f>
        <v>0</v>
      </c>
      <c r="B509" s="30">
        <f>STOCK!D901</f>
        <v>0</v>
      </c>
      <c r="C509" s="30">
        <f>STOCK!E901</f>
        <v>0</v>
      </c>
      <c r="D509" s="30">
        <f>STOCK!F901</f>
        <v>0</v>
      </c>
      <c r="E509" s="30">
        <f>STOCK!G901</f>
        <v>0</v>
      </c>
      <c r="F509" s="30" t="e">
        <f>STOCK!#REF!</f>
        <v>#REF!</v>
      </c>
      <c r="G509" s="30">
        <f>STOCK!H901</f>
        <v>0</v>
      </c>
      <c r="H509" s="30" t="e">
        <f>STOCK!#REF!</f>
        <v>#REF!</v>
      </c>
      <c r="I509" s="30">
        <f>STOCK!I901</f>
        <v>0</v>
      </c>
      <c r="J509" s="30">
        <f>STOCK!J901</f>
        <v>0</v>
      </c>
      <c r="K509" s="30" t="e">
        <f>STOCK!#REF!</f>
        <v>#REF!</v>
      </c>
      <c r="L509" s="30">
        <f>STOCK!K901</f>
        <v>0</v>
      </c>
      <c r="U509" s="30">
        <v>1</v>
      </c>
      <c r="V509" s="30">
        <f>STOCK!O901</f>
        <v>0</v>
      </c>
      <c r="X509" s="30">
        <v>0</v>
      </c>
      <c r="Y509" s="30">
        <f t="shared" si="8"/>
        <v>0</v>
      </c>
      <c r="AG509" s="30">
        <f>STOCK!A901</f>
        <v>0</v>
      </c>
      <c r="AI509" s="30">
        <v>0</v>
      </c>
    </row>
    <row r="510" spans="1:35" x14ac:dyDescent="0.15">
      <c r="A510" s="30">
        <f>STOCK!C902</f>
        <v>0</v>
      </c>
      <c r="B510" s="30">
        <f>STOCK!D902</f>
        <v>0</v>
      </c>
      <c r="C510" s="30">
        <f>STOCK!E902</f>
        <v>0</v>
      </c>
      <c r="D510" s="30">
        <f>STOCK!F902</f>
        <v>0</v>
      </c>
      <c r="E510" s="30">
        <f>STOCK!G902</f>
        <v>0</v>
      </c>
      <c r="F510" s="30" t="e">
        <f>STOCK!#REF!</f>
        <v>#REF!</v>
      </c>
      <c r="G510" s="30">
        <f>STOCK!H902</f>
        <v>0</v>
      </c>
      <c r="H510" s="30" t="e">
        <f>STOCK!#REF!</f>
        <v>#REF!</v>
      </c>
      <c r="I510" s="30">
        <f>STOCK!I902</f>
        <v>0</v>
      </c>
      <c r="J510" s="30">
        <f>STOCK!J902</f>
        <v>0</v>
      </c>
      <c r="K510" s="30" t="e">
        <f>STOCK!#REF!</f>
        <v>#REF!</v>
      </c>
      <c r="L510" s="30">
        <f>STOCK!K902</f>
        <v>0</v>
      </c>
      <c r="U510" s="30">
        <v>1</v>
      </c>
      <c r="V510" s="30">
        <f>STOCK!O902</f>
        <v>0</v>
      </c>
      <c r="X510" s="30">
        <v>0</v>
      </c>
      <c r="Y510" s="30">
        <f t="shared" si="8"/>
        <v>0</v>
      </c>
      <c r="AG510" s="30">
        <f>STOCK!A902</f>
        <v>0</v>
      </c>
      <c r="AI510" s="30">
        <v>0</v>
      </c>
    </row>
    <row r="511" spans="1:35" x14ac:dyDescent="0.15">
      <c r="A511" s="30">
        <f>STOCK!C903</f>
        <v>0</v>
      </c>
      <c r="B511" s="30">
        <f>STOCK!D903</f>
        <v>0</v>
      </c>
      <c r="C511" s="30">
        <f>STOCK!E903</f>
        <v>0</v>
      </c>
      <c r="D511" s="30">
        <f>STOCK!F903</f>
        <v>0</v>
      </c>
      <c r="E511" s="30">
        <f>STOCK!G903</f>
        <v>0</v>
      </c>
      <c r="F511" s="30" t="e">
        <f>STOCK!#REF!</f>
        <v>#REF!</v>
      </c>
      <c r="G511" s="30">
        <f>STOCK!H903</f>
        <v>0</v>
      </c>
      <c r="H511" s="30" t="e">
        <f>STOCK!#REF!</f>
        <v>#REF!</v>
      </c>
      <c r="I511" s="30">
        <f>STOCK!I903</f>
        <v>0</v>
      </c>
      <c r="J511" s="30">
        <f>STOCK!J903</f>
        <v>0</v>
      </c>
      <c r="K511" s="30" t="e">
        <f>STOCK!#REF!</f>
        <v>#REF!</v>
      </c>
      <c r="L511" s="30">
        <f>STOCK!K903</f>
        <v>0</v>
      </c>
      <c r="U511" s="30">
        <v>1</v>
      </c>
      <c r="V511" s="30">
        <f>STOCK!O903</f>
        <v>0</v>
      </c>
      <c r="X511" s="30">
        <v>0</v>
      </c>
      <c r="Y511" s="30">
        <f t="shared" si="8"/>
        <v>0</v>
      </c>
      <c r="AG511" s="30">
        <f>STOCK!A903</f>
        <v>0</v>
      </c>
      <c r="AI511" s="30">
        <v>0</v>
      </c>
    </row>
    <row r="512" spans="1:35" x14ac:dyDescent="0.15">
      <c r="A512" s="30">
        <f>STOCK!C904</f>
        <v>0</v>
      </c>
      <c r="B512" s="30">
        <f>STOCK!D904</f>
        <v>0</v>
      </c>
      <c r="C512" s="30">
        <f>STOCK!E904</f>
        <v>0</v>
      </c>
      <c r="D512" s="30">
        <f>STOCK!F904</f>
        <v>0</v>
      </c>
      <c r="E512" s="30">
        <f>STOCK!G904</f>
        <v>0</v>
      </c>
      <c r="F512" s="30" t="e">
        <f>STOCK!#REF!</f>
        <v>#REF!</v>
      </c>
      <c r="G512" s="30">
        <f>STOCK!H904</f>
        <v>0</v>
      </c>
      <c r="H512" s="30" t="e">
        <f>STOCK!#REF!</f>
        <v>#REF!</v>
      </c>
      <c r="I512" s="30">
        <f>STOCK!I904</f>
        <v>0</v>
      </c>
      <c r="J512" s="30">
        <f>STOCK!J904</f>
        <v>0</v>
      </c>
      <c r="K512" s="30" t="e">
        <f>STOCK!#REF!</f>
        <v>#REF!</v>
      </c>
      <c r="L512" s="30">
        <f>STOCK!K904</f>
        <v>0</v>
      </c>
      <c r="U512" s="30">
        <v>1</v>
      </c>
      <c r="V512" s="30">
        <f>STOCK!O904</f>
        <v>0</v>
      </c>
      <c r="X512" s="30">
        <v>0</v>
      </c>
      <c r="Y512" s="30">
        <f t="shared" si="8"/>
        <v>0</v>
      </c>
      <c r="AG512" s="30">
        <f>STOCK!A904</f>
        <v>0</v>
      </c>
      <c r="AI512" s="30">
        <v>0</v>
      </c>
    </row>
    <row r="513" spans="1:35" x14ac:dyDescent="0.15">
      <c r="A513" s="30">
        <f>STOCK!C905</f>
        <v>0</v>
      </c>
      <c r="B513" s="30">
        <f>STOCK!D905</f>
        <v>0</v>
      </c>
      <c r="C513" s="30">
        <f>STOCK!E905</f>
        <v>0</v>
      </c>
      <c r="D513" s="30">
        <f>STOCK!F905</f>
        <v>0</v>
      </c>
      <c r="E513" s="30">
        <f>STOCK!G905</f>
        <v>0</v>
      </c>
      <c r="F513" s="30" t="e">
        <f>STOCK!#REF!</f>
        <v>#REF!</v>
      </c>
      <c r="G513" s="30">
        <f>STOCK!H905</f>
        <v>0</v>
      </c>
      <c r="H513" s="30" t="e">
        <f>STOCK!#REF!</f>
        <v>#REF!</v>
      </c>
      <c r="I513" s="30">
        <f>STOCK!I905</f>
        <v>0</v>
      </c>
      <c r="J513" s="30">
        <f>STOCK!J905</f>
        <v>0</v>
      </c>
      <c r="K513" s="30" t="e">
        <f>STOCK!#REF!</f>
        <v>#REF!</v>
      </c>
      <c r="L513" s="30">
        <f>STOCK!K905</f>
        <v>0</v>
      </c>
      <c r="U513" s="30">
        <v>1</v>
      </c>
      <c r="V513" s="30">
        <f>STOCK!O905</f>
        <v>0</v>
      </c>
      <c r="X513" s="30">
        <v>0</v>
      </c>
      <c r="Y513" s="30">
        <f t="shared" si="8"/>
        <v>0</v>
      </c>
      <c r="AG513" s="30">
        <f>STOCK!A905</f>
        <v>0</v>
      </c>
      <c r="AI513" s="30">
        <v>0</v>
      </c>
    </row>
    <row r="514" spans="1:35" x14ac:dyDescent="0.15">
      <c r="A514" s="30">
        <f>STOCK!C906</f>
        <v>0</v>
      </c>
      <c r="B514" s="30">
        <f>STOCK!D906</f>
        <v>0</v>
      </c>
      <c r="C514" s="30">
        <f>STOCK!E906</f>
        <v>0</v>
      </c>
      <c r="D514" s="30">
        <f>STOCK!F906</f>
        <v>0</v>
      </c>
      <c r="E514" s="30">
        <f>STOCK!G906</f>
        <v>0</v>
      </c>
      <c r="F514" s="30" t="e">
        <f>STOCK!#REF!</f>
        <v>#REF!</v>
      </c>
      <c r="G514" s="30">
        <f>STOCK!H906</f>
        <v>0</v>
      </c>
      <c r="H514" s="30" t="e">
        <f>STOCK!#REF!</f>
        <v>#REF!</v>
      </c>
      <c r="I514" s="30">
        <f>STOCK!I906</f>
        <v>0</v>
      </c>
      <c r="J514" s="30">
        <f>STOCK!J906</f>
        <v>0</v>
      </c>
      <c r="K514" s="30" t="e">
        <f>STOCK!#REF!</f>
        <v>#REF!</v>
      </c>
      <c r="L514" s="30">
        <f>STOCK!K906</f>
        <v>0</v>
      </c>
      <c r="U514" s="30">
        <v>1</v>
      </c>
      <c r="V514" s="30">
        <f>STOCK!O906</f>
        <v>0</v>
      </c>
      <c r="X514" s="30">
        <v>0</v>
      </c>
      <c r="Y514" s="30">
        <f t="shared" si="8"/>
        <v>0</v>
      </c>
      <c r="AG514" s="30">
        <f>STOCK!A906</f>
        <v>0</v>
      </c>
      <c r="AI514" s="30">
        <v>0</v>
      </c>
    </row>
    <row r="515" spans="1:35" x14ac:dyDescent="0.15">
      <c r="A515" s="30">
        <f>STOCK!C907</f>
        <v>0</v>
      </c>
      <c r="B515" s="30">
        <f>STOCK!D907</f>
        <v>0</v>
      </c>
      <c r="C515" s="30">
        <f>STOCK!E907</f>
        <v>0</v>
      </c>
      <c r="D515" s="30">
        <f>STOCK!F907</f>
        <v>0</v>
      </c>
      <c r="E515" s="30">
        <f>STOCK!G907</f>
        <v>0</v>
      </c>
      <c r="F515" s="30" t="e">
        <f>STOCK!#REF!</f>
        <v>#REF!</v>
      </c>
      <c r="G515" s="30">
        <f>STOCK!H907</f>
        <v>0</v>
      </c>
      <c r="H515" s="30" t="e">
        <f>STOCK!#REF!</f>
        <v>#REF!</v>
      </c>
      <c r="I515" s="30">
        <f>STOCK!I907</f>
        <v>0</v>
      </c>
      <c r="J515" s="30">
        <f>STOCK!J907</f>
        <v>0</v>
      </c>
      <c r="K515" s="30" t="e">
        <f>STOCK!#REF!</f>
        <v>#REF!</v>
      </c>
      <c r="L515" s="30">
        <f>STOCK!K907</f>
        <v>0</v>
      </c>
      <c r="U515" s="30">
        <v>1</v>
      </c>
      <c r="V515" s="30">
        <f>STOCK!O907</f>
        <v>0</v>
      </c>
      <c r="X515" s="30">
        <v>0</v>
      </c>
      <c r="Y515" s="30">
        <f t="shared" si="8"/>
        <v>0</v>
      </c>
      <c r="AG515" s="30">
        <f>STOCK!A907</f>
        <v>0</v>
      </c>
      <c r="AI515" s="30">
        <v>0</v>
      </c>
    </row>
    <row r="516" spans="1:35" x14ac:dyDescent="0.15">
      <c r="A516" s="30">
        <f>STOCK!C908</f>
        <v>0</v>
      </c>
      <c r="B516" s="30">
        <f>STOCK!D908</f>
        <v>0</v>
      </c>
      <c r="C516" s="30">
        <f>STOCK!E908</f>
        <v>0</v>
      </c>
      <c r="D516" s="30">
        <f>STOCK!F908</f>
        <v>0</v>
      </c>
      <c r="E516" s="30">
        <f>STOCK!G908</f>
        <v>0</v>
      </c>
      <c r="F516" s="30" t="e">
        <f>STOCK!#REF!</f>
        <v>#REF!</v>
      </c>
      <c r="G516" s="30">
        <f>STOCK!H908</f>
        <v>0</v>
      </c>
      <c r="H516" s="30" t="e">
        <f>STOCK!#REF!</f>
        <v>#REF!</v>
      </c>
      <c r="I516" s="30">
        <f>STOCK!I908</f>
        <v>0</v>
      </c>
      <c r="J516" s="30">
        <f>STOCK!J908</f>
        <v>0</v>
      </c>
      <c r="K516" s="30" t="e">
        <f>STOCK!#REF!</f>
        <v>#REF!</v>
      </c>
      <c r="L516" s="30">
        <f>STOCK!K908</f>
        <v>0</v>
      </c>
      <c r="U516" s="30">
        <v>1</v>
      </c>
      <c r="V516" s="30">
        <f>STOCK!O908</f>
        <v>0</v>
      </c>
      <c r="X516" s="30">
        <v>0</v>
      </c>
      <c r="Y516" s="30">
        <f t="shared" si="8"/>
        <v>0</v>
      </c>
      <c r="AG516" s="30">
        <f>STOCK!A908</f>
        <v>0</v>
      </c>
      <c r="AI516" s="30">
        <v>0</v>
      </c>
    </row>
    <row r="517" spans="1:35" x14ac:dyDescent="0.15">
      <c r="A517" s="30">
        <f>STOCK!C909</f>
        <v>0</v>
      </c>
      <c r="B517" s="30">
        <f>STOCK!D909</f>
        <v>0</v>
      </c>
      <c r="C517" s="30">
        <f>STOCK!E909</f>
        <v>0</v>
      </c>
      <c r="D517" s="30">
        <f>STOCK!F909</f>
        <v>0</v>
      </c>
      <c r="E517" s="30">
        <f>STOCK!G909</f>
        <v>0</v>
      </c>
      <c r="F517" s="30" t="e">
        <f>STOCK!#REF!</f>
        <v>#REF!</v>
      </c>
      <c r="G517" s="30">
        <f>STOCK!H909</f>
        <v>0</v>
      </c>
      <c r="H517" s="30" t="e">
        <f>STOCK!#REF!</f>
        <v>#REF!</v>
      </c>
      <c r="I517" s="30">
        <f>STOCK!I909</f>
        <v>0</v>
      </c>
      <c r="J517" s="30">
        <f>STOCK!J909</f>
        <v>0</v>
      </c>
      <c r="K517" s="30" t="e">
        <f>STOCK!#REF!</f>
        <v>#REF!</v>
      </c>
      <c r="L517" s="30">
        <f>STOCK!K909</f>
        <v>0</v>
      </c>
      <c r="U517" s="30">
        <v>1</v>
      </c>
      <c r="V517" s="30">
        <f>STOCK!O909</f>
        <v>0</v>
      </c>
      <c r="X517" s="30">
        <v>0</v>
      </c>
      <c r="Y517" s="30">
        <f t="shared" si="8"/>
        <v>0</v>
      </c>
      <c r="AG517" s="30">
        <f>STOCK!A909</f>
        <v>0</v>
      </c>
      <c r="AI517" s="30">
        <v>0</v>
      </c>
    </row>
    <row r="518" spans="1:35" x14ac:dyDescent="0.15">
      <c r="A518" s="30">
        <f>STOCK!C910</f>
        <v>0</v>
      </c>
      <c r="B518" s="30">
        <f>STOCK!D910</f>
        <v>0</v>
      </c>
      <c r="C518" s="30">
        <f>STOCK!E910</f>
        <v>0</v>
      </c>
      <c r="D518" s="30">
        <f>STOCK!F910</f>
        <v>0</v>
      </c>
      <c r="E518" s="30">
        <f>STOCK!G910</f>
        <v>0</v>
      </c>
      <c r="F518" s="30" t="e">
        <f>STOCK!#REF!</f>
        <v>#REF!</v>
      </c>
      <c r="G518" s="30">
        <f>STOCK!H910</f>
        <v>0</v>
      </c>
      <c r="H518" s="30" t="e">
        <f>STOCK!#REF!</f>
        <v>#REF!</v>
      </c>
      <c r="I518" s="30">
        <f>STOCK!I910</f>
        <v>0</v>
      </c>
      <c r="J518" s="30">
        <f>STOCK!J910</f>
        <v>0</v>
      </c>
      <c r="K518" s="30" t="e">
        <f>STOCK!#REF!</f>
        <v>#REF!</v>
      </c>
      <c r="L518" s="30">
        <f>STOCK!K910</f>
        <v>0</v>
      </c>
      <c r="U518" s="30">
        <v>1</v>
      </c>
      <c r="V518" s="30">
        <f>STOCK!O910</f>
        <v>0</v>
      </c>
      <c r="X518" s="30">
        <v>0</v>
      </c>
      <c r="Y518" s="30">
        <f t="shared" ref="Y518:Y581" si="9">IF(V518&gt;0,1,0)</f>
        <v>0</v>
      </c>
      <c r="AG518" s="30">
        <f>STOCK!A910</f>
        <v>0</v>
      </c>
      <c r="AI518" s="30">
        <v>0</v>
      </c>
    </row>
    <row r="519" spans="1:35" x14ac:dyDescent="0.15">
      <c r="A519" s="30">
        <f>STOCK!C911</f>
        <v>0</v>
      </c>
      <c r="B519" s="30">
        <f>STOCK!D911</f>
        <v>0</v>
      </c>
      <c r="C519" s="30">
        <f>STOCK!E911</f>
        <v>0</v>
      </c>
      <c r="D519" s="30">
        <f>STOCK!F911</f>
        <v>0</v>
      </c>
      <c r="E519" s="30">
        <f>STOCK!G911</f>
        <v>0</v>
      </c>
      <c r="F519" s="30" t="e">
        <f>STOCK!#REF!</f>
        <v>#REF!</v>
      </c>
      <c r="G519" s="30">
        <f>STOCK!H911</f>
        <v>0</v>
      </c>
      <c r="H519" s="30" t="e">
        <f>STOCK!#REF!</f>
        <v>#REF!</v>
      </c>
      <c r="I519" s="30">
        <f>STOCK!I911</f>
        <v>0</v>
      </c>
      <c r="J519" s="30">
        <f>STOCK!J911</f>
        <v>0</v>
      </c>
      <c r="K519" s="30" t="e">
        <f>STOCK!#REF!</f>
        <v>#REF!</v>
      </c>
      <c r="L519" s="30">
        <f>STOCK!K911</f>
        <v>0</v>
      </c>
      <c r="U519" s="30">
        <v>1</v>
      </c>
      <c r="V519" s="30">
        <f>STOCK!O911</f>
        <v>0</v>
      </c>
      <c r="X519" s="30">
        <v>0</v>
      </c>
      <c r="Y519" s="30">
        <f t="shared" si="9"/>
        <v>0</v>
      </c>
      <c r="AG519" s="30">
        <f>STOCK!A911</f>
        <v>0</v>
      </c>
      <c r="AI519" s="30">
        <v>0</v>
      </c>
    </row>
    <row r="520" spans="1:35" x14ac:dyDescent="0.15">
      <c r="A520" s="30">
        <f>STOCK!C912</f>
        <v>0</v>
      </c>
      <c r="B520" s="30">
        <f>STOCK!D912</f>
        <v>0</v>
      </c>
      <c r="C520" s="30">
        <f>STOCK!E912</f>
        <v>0</v>
      </c>
      <c r="D520" s="30">
        <f>STOCK!F912</f>
        <v>0</v>
      </c>
      <c r="E520" s="30">
        <f>STOCK!G912</f>
        <v>0</v>
      </c>
      <c r="F520" s="30" t="e">
        <f>STOCK!#REF!</f>
        <v>#REF!</v>
      </c>
      <c r="G520" s="30">
        <f>STOCK!H912</f>
        <v>0</v>
      </c>
      <c r="H520" s="30" t="e">
        <f>STOCK!#REF!</f>
        <v>#REF!</v>
      </c>
      <c r="I520" s="30">
        <f>STOCK!I912</f>
        <v>0</v>
      </c>
      <c r="J520" s="30">
        <f>STOCK!J912</f>
        <v>0</v>
      </c>
      <c r="K520" s="30" t="e">
        <f>STOCK!#REF!</f>
        <v>#REF!</v>
      </c>
      <c r="L520" s="30">
        <f>STOCK!K912</f>
        <v>0</v>
      </c>
      <c r="U520" s="30">
        <v>1</v>
      </c>
      <c r="V520" s="30">
        <f>STOCK!O912</f>
        <v>0</v>
      </c>
      <c r="X520" s="30">
        <v>0</v>
      </c>
      <c r="Y520" s="30">
        <f t="shared" si="9"/>
        <v>0</v>
      </c>
      <c r="AG520" s="30">
        <f>STOCK!A912</f>
        <v>0</v>
      </c>
      <c r="AI520" s="30">
        <v>0</v>
      </c>
    </row>
    <row r="521" spans="1:35" x14ac:dyDescent="0.15">
      <c r="A521" s="30">
        <f>STOCK!C913</f>
        <v>0</v>
      </c>
      <c r="B521" s="30">
        <f>STOCK!D913</f>
        <v>0</v>
      </c>
      <c r="C521" s="30">
        <f>STOCK!E913</f>
        <v>0</v>
      </c>
      <c r="D521" s="30">
        <f>STOCK!F913</f>
        <v>0</v>
      </c>
      <c r="E521" s="30">
        <f>STOCK!G913</f>
        <v>0</v>
      </c>
      <c r="F521" s="30" t="e">
        <f>STOCK!#REF!</f>
        <v>#REF!</v>
      </c>
      <c r="G521" s="30">
        <f>STOCK!H913</f>
        <v>0</v>
      </c>
      <c r="H521" s="30" t="e">
        <f>STOCK!#REF!</f>
        <v>#REF!</v>
      </c>
      <c r="I521" s="30">
        <f>STOCK!I913</f>
        <v>0</v>
      </c>
      <c r="J521" s="30">
        <f>STOCK!J913</f>
        <v>0</v>
      </c>
      <c r="K521" s="30" t="e">
        <f>STOCK!#REF!</f>
        <v>#REF!</v>
      </c>
      <c r="L521" s="30">
        <f>STOCK!K913</f>
        <v>0</v>
      </c>
      <c r="U521" s="30">
        <v>1</v>
      </c>
      <c r="V521" s="30">
        <f>STOCK!O913</f>
        <v>0</v>
      </c>
      <c r="X521" s="30">
        <v>0</v>
      </c>
      <c r="Y521" s="30">
        <f t="shared" si="9"/>
        <v>0</v>
      </c>
      <c r="AG521" s="30">
        <f>STOCK!A913</f>
        <v>0</v>
      </c>
      <c r="AI521" s="30">
        <v>0</v>
      </c>
    </row>
    <row r="522" spans="1:35" x14ac:dyDescent="0.15">
      <c r="A522" s="30">
        <f>STOCK!C914</f>
        <v>0</v>
      </c>
      <c r="B522" s="30">
        <f>STOCK!D914</f>
        <v>0</v>
      </c>
      <c r="C522" s="30">
        <f>STOCK!E914</f>
        <v>0</v>
      </c>
      <c r="D522" s="30">
        <f>STOCK!F914</f>
        <v>0</v>
      </c>
      <c r="E522" s="30">
        <f>STOCK!G914</f>
        <v>0</v>
      </c>
      <c r="F522" s="30" t="e">
        <f>STOCK!#REF!</f>
        <v>#REF!</v>
      </c>
      <c r="G522" s="30">
        <f>STOCK!H914</f>
        <v>0</v>
      </c>
      <c r="H522" s="30" t="e">
        <f>STOCK!#REF!</f>
        <v>#REF!</v>
      </c>
      <c r="I522" s="30">
        <f>STOCK!I914</f>
        <v>0</v>
      </c>
      <c r="J522" s="30">
        <f>STOCK!J914</f>
        <v>0</v>
      </c>
      <c r="K522" s="30" t="e">
        <f>STOCK!#REF!</f>
        <v>#REF!</v>
      </c>
      <c r="L522" s="30">
        <f>STOCK!K914</f>
        <v>0</v>
      </c>
      <c r="U522" s="30">
        <v>1</v>
      </c>
      <c r="V522" s="30">
        <f>STOCK!O914</f>
        <v>0</v>
      </c>
      <c r="X522" s="30">
        <v>0</v>
      </c>
      <c r="Y522" s="30">
        <f t="shared" si="9"/>
        <v>0</v>
      </c>
      <c r="AG522" s="30">
        <f>STOCK!A914</f>
        <v>0</v>
      </c>
      <c r="AI522" s="30">
        <v>0</v>
      </c>
    </row>
    <row r="523" spans="1:35" x14ac:dyDescent="0.15">
      <c r="A523" s="30">
        <f>STOCK!C915</f>
        <v>0</v>
      </c>
      <c r="B523" s="30">
        <f>STOCK!D915</f>
        <v>0</v>
      </c>
      <c r="C523" s="30">
        <f>STOCK!E915</f>
        <v>0</v>
      </c>
      <c r="D523" s="30">
        <f>STOCK!F915</f>
        <v>0</v>
      </c>
      <c r="E523" s="30">
        <f>STOCK!G915</f>
        <v>0</v>
      </c>
      <c r="F523" s="30" t="e">
        <f>STOCK!#REF!</f>
        <v>#REF!</v>
      </c>
      <c r="G523" s="30">
        <f>STOCK!H915</f>
        <v>0</v>
      </c>
      <c r="H523" s="30" t="e">
        <f>STOCK!#REF!</f>
        <v>#REF!</v>
      </c>
      <c r="I523" s="30">
        <f>STOCK!I915</f>
        <v>0</v>
      </c>
      <c r="J523" s="30">
        <f>STOCK!J915</f>
        <v>0</v>
      </c>
      <c r="K523" s="30" t="e">
        <f>STOCK!#REF!</f>
        <v>#REF!</v>
      </c>
      <c r="L523" s="30">
        <f>STOCK!K915</f>
        <v>0</v>
      </c>
      <c r="U523" s="30">
        <v>1</v>
      </c>
      <c r="V523" s="30">
        <f>STOCK!O915</f>
        <v>0</v>
      </c>
      <c r="X523" s="30">
        <v>0</v>
      </c>
      <c r="Y523" s="30">
        <f t="shared" si="9"/>
        <v>0</v>
      </c>
      <c r="AG523" s="30">
        <f>STOCK!A915</f>
        <v>0</v>
      </c>
      <c r="AI523" s="30">
        <v>0</v>
      </c>
    </row>
    <row r="524" spans="1:35" x14ac:dyDescent="0.15">
      <c r="A524" s="30">
        <f>STOCK!C916</f>
        <v>0</v>
      </c>
      <c r="B524" s="30">
        <f>STOCK!D916</f>
        <v>0</v>
      </c>
      <c r="C524" s="30">
        <f>STOCK!E916</f>
        <v>0</v>
      </c>
      <c r="D524" s="30">
        <f>STOCK!F916</f>
        <v>0</v>
      </c>
      <c r="E524" s="30">
        <f>STOCK!G916</f>
        <v>0</v>
      </c>
      <c r="F524" s="30" t="e">
        <f>STOCK!#REF!</f>
        <v>#REF!</v>
      </c>
      <c r="G524" s="30">
        <f>STOCK!H916</f>
        <v>0</v>
      </c>
      <c r="H524" s="30" t="e">
        <f>STOCK!#REF!</f>
        <v>#REF!</v>
      </c>
      <c r="I524" s="30">
        <f>STOCK!I916</f>
        <v>0</v>
      </c>
      <c r="J524" s="30">
        <f>STOCK!J916</f>
        <v>0</v>
      </c>
      <c r="K524" s="30" t="e">
        <f>STOCK!#REF!</f>
        <v>#REF!</v>
      </c>
      <c r="L524" s="30">
        <f>STOCK!K916</f>
        <v>0</v>
      </c>
      <c r="U524" s="30">
        <v>1</v>
      </c>
      <c r="V524" s="30">
        <f>STOCK!O916</f>
        <v>0</v>
      </c>
      <c r="X524" s="30">
        <v>0</v>
      </c>
      <c r="Y524" s="30">
        <f t="shared" si="9"/>
        <v>0</v>
      </c>
      <c r="AG524" s="30">
        <f>STOCK!A916</f>
        <v>0</v>
      </c>
      <c r="AI524" s="30">
        <v>0</v>
      </c>
    </row>
    <row r="525" spans="1:35" x14ac:dyDescent="0.15">
      <c r="A525" s="30">
        <f>STOCK!C917</f>
        <v>0</v>
      </c>
      <c r="B525" s="30">
        <f>STOCK!D917</f>
        <v>0</v>
      </c>
      <c r="C525" s="30">
        <f>STOCK!E917</f>
        <v>0</v>
      </c>
      <c r="D525" s="30">
        <f>STOCK!F917</f>
        <v>0</v>
      </c>
      <c r="E525" s="30">
        <f>STOCK!G917</f>
        <v>0</v>
      </c>
      <c r="F525" s="30" t="e">
        <f>STOCK!#REF!</f>
        <v>#REF!</v>
      </c>
      <c r="G525" s="30">
        <f>STOCK!H917</f>
        <v>0</v>
      </c>
      <c r="H525" s="30" t="e">
        <f>STOCK!#REF!</f>
        <v>#REF!</v>
      </c>
      <c r="I525" s="30">
        <f>STOCK!I917</f>
        <v>0</v>
      </c>
      <c r="J525" s="30">
        <f>STOCK!J917</f>
        <v>0</v>
      </c>
      <c r="K525" s="30" t="e">
        <f>STOCK!#REF!</f>
        <v>#REF!</v>
      </c>
      <c r="L525" s="30">
        <f>STOCK!K917</f>
        <v>0</v>
      </c>
      <c r="U525" s="30">
        <v>1</v>
      </c>
      <c r="V525" s="30">
        <f>STOCK!O917</f>
        <v>0</v>
      </c>
      <c r="X525" s="30">
        <v>0</v>
      </c>
      <c r="Y525" s="30">
        <f t="shared" si="9"/>
        <v>0</v>
      </c>
      <c r="AG525" s="30">
        <f>STOCK!A917</f>
        <v>0</v>
      </c>
      <c r="AI525" s="30">
        <v>0</v>
      </c>
    </row>
    <row r="526" spans="1:35" x14ac:dyDescent="0.15">
      <c r="A526" s="30">
        <f>STOCK!C918</f>
        <v>0</v>
      </c>
      <c r="B526" s="30">
        <f>STOCK!D918</f>
        <v>0</v>
      </c>
      <c r="C526" s="30">
        <f>STOCK!E918</f>
        <v>0</v>
      </c>
      <c r="D526" s="30">
        <f>STOCK!F918</f>
        <v>0</v>
      </c>
      <c r="E526" s="30">
        <f>STOCK!G918</f>
        <v>0</v>
      </c>
      <c r="F526" s="30" t="e">
        <f>STOCK!#REF!</f>
        <v>#REF!</v>
      </c>
      <c r="G526" s="30">
        <f>STOCK!H918</f>
        <v>0</v>
      </c>
      <c r="H526" s="30" t="e">
        <f>STOCK!#REF!</f>
        <v>#REF!</v>
      </c>
      <c r="I526" s="30">
        <f>STOCK!I918</f>
        <v>0</v>
      </c>
      <c r="J526" s="30">
        <f>STOCK!J918</f>
        <v>0</v>
      </c>
      <c r="K526" s="30" t="e">
        <f>STOCK!#REF!</f>
        <v>#REF!</v>
      </c>
      <c r="L526" s="30">
        <f>STOCK!K918</f>
        <v>0</v>
      </c>
      <c r="U526" s="30">
        <v>1</v>
      </c>
      <c r="V526" s="30">
        <f>STOCK!O918</f>
        <v>0</v>
      </c>
      <c r="X526" s="30">
        <v>0</v>
      </c>
      <c r="Y526" s="30">
        <f t="shared" si="9"/>
        <v>0</v>
      </c>
      <c r="AG526" s="30">
        <f>STOCK!A918</f>
        <v>0</v>
      </c>
      <c r="AI526" s="30">
        <v>0</v>
      </c>
    </row>
    <row r="527" spans="1:35" x14ac:dyDescent="0.15">
      <c r="A527" s="30">
        <f>STOCK!C919</f>
        <v>0</v>
      </c>
      <c r="B527" s="30">
        <f>STOCK!D919</f>
        <v>0</v>
      </c>
      <c r="C527" s="30">
        <f>STOCK!E919</f>
        <v>0</v>
      </c>
      <c r="D527" s="30">
        <f>STOCK!F919</f>
        <v>0</v>
      </c>
      <c r="E527" s="30">
        <f>STOCK!G919</f>
        <v>0</v>
      </c>
      <c r="F527" s="30" t="e">
        <f>STOCK!#REF!</f>
        <v>#REF!</v>
      </c>
      <c r="G527" s="30">
        <f>STOCK!H919</f>
        <v>0</v>
      </c>
      <c r="H527" s="30" t="e">
        <f>STOCK!#REF!</f>
        <v>#REF!</v>
      </c>
      <c r="I527" s="30">
        <f>STOCK!I919</f>
        <v>0</v>
      </c>
      <c r="J527" s="30">
        <f>STOCK!J919</f>
        <v>0</v>
      </c>
      <c r="K527" s="30" t="e">
        <f>STOCK!#REF!</f>
        <v>#REF!</v>
      </c>
      <c r="L527" s="30">
        <f>STOCK!K919</f>
        <v>0</v>
      </c>
      <c r="U527" s="30">
        <v>1</v>
      </c>
      <c r="V527" s="30">
        <f>STOCK!O919</f>
        <v>0</v>
      </c>
      <c r="X527" s="30">
        <v>0</v>
      </c>
      <c r="Y527" s="30">
        <f t="shared" si="9"/>
        <v>0</v>
      </c>
      <c r="AG527" s="30">
        <f>STOCK!A919</f>
        <v>0</v>
      </c>
      <c r="AI527" s="30">
        <v>0</v>
      </c>
    </row>
    <row r="528" spans="1:35" x14ac:dyDescent="0.15">
      <c r="A528" s="30">
        <f>STOCK!C920</f>
        <v>0</v>
      </c>
      <c r="B528" s="30">
        <f>STOCK!D920</f>
        <v>0</v>
      </c>
      <c r="C528" s="30">
        <f>STOCK!E920</f>
        <v>0</v>
      </c>
      <c r="D528" s="30">
        <f>STOCK!F920</f>
        <v>0</v>
      </c>
      <c r="E528" s="30">
        <f>STOCK!G920</f>
        <v>0</v>
      </c>
      <c r="F528" s="30" t="e">
        <f>STOCK!#REF!</f>
        <v>#REF!</v>
      </c>
      <c r="G528" s="30">
        <f>STOCK!H920</f>
        <v>0</v>
      </c>
      <c r="H528" s="30" t="e">
        <f>STOCK!#REF!</f>
        <v>#REF!</v>
      </c>
      <c r="I528" s="30">
        <f>STOCK!I920</f>
        <v>0</v>
      </c>
      <c r="J528" s="30">
        <f>STOCK!J920</f>
        <v>0</v>
      </c>
      <c r="K528" s="30" t="e">
        <f>STOCK!#REF!</f>
        <v>#REF!</v>
      </c>
      <c r="L528" s="30">
        <f>STOCK!K920</f>
        <v>0</v>
      </c>
      <c r="U528" s="30">
        <v>1</v>
      </c>
      <c r="V528" s="30">
        <f>STOCK!O920</f>
        <v>0</v>
      </c>
      <c r="X528" s="30">
        <v>0</v>
      </c>
      <c r="Y528" s="30">
        <f t="shared" si="9"/>
        <v>0</v>
      </c>
      <c r="AG528" s="30">
        <f>STOCK!A920</f>
        <v>0</v>
      </c>
      <c r="AI528" s="30">
        <v>0</v>
      </c>
    </row>
    <row r="529" spans="1:35" x14ac:dyDescent="0.15">
      <c r="A529" s="30">
        <f>STOCK!C921</f>
        <v>0</v>
      </c>
      <c r="B529" s="30">
        <f>STOCK!D921</f>
        <v>0</v>
      </c>
      <c r="C529" s="30">
        <f>STOCK!E921</f>
        <v>0</v>
      </c>
      <c r="D529" s="30">
        <f>STOCK!F921</f>
        <v>0</v>
      </c>
      <c r="E529" s="30">
        <f>STOCK!G921</f>
        <v>0</v>
      </c>
      <c r="F529" s="30" t="e">
        <f>STOCK!#REF!</f>
        <v>#REF!</v>
      </c>
      <c r="G529" s="30">
        <f>STOCK!H921</f>
        <v>0</v>
      </c>
      <c r="H529" s="30" t="e">
        <f>STOCK!#REF!</f>
        <v>#REF!</v>
      </c>
      <c r="I529" s="30">
        <f>STOCK!I921</f>
        <v>0</v>
      </c>
      <c r="J529" s="30">
        <f>STOCK!J921</f>
        <v>0</v>
      </c>
      <c r="K529" s="30" t="e">
        <f>STOCK!#REF!</f>
        <v>#REF!</v>
      </c>
      <c r="L529" s="30">
        <f>STOCK!K921</f>
        <v>0</v>
      </c>
      <c r="U529" s="30">
        <v>1</v>
      </c>
      <c r="V529" s="30">
        <f>STOCK!O921</f>
        <v>0</v>
      </c>
      <c r="X529" s="30">
        <v>0</v>
      </c>
      <c r="Y529" s="30">
        <f t="shared" si="9"/>
        <v>0</v>
      </c>
      <c r="AG529" s="30">
        <f>STOCK!A921</f>
        <v>0</v>
      </c>
      <c r="AI529" s="30">
        <v>0</v>
      </c>
    </row>
    <row r="530" spans="1:35" x14ac:dyDescent="0.15">
      <c r="A530" s="30">
        <f>STOCK!C922</f>
        <v>0</v>
      </c>
      <c r="B530" s="30">
        <f>STOCK!D922</f>
        <v>0</v>
      </c>
      <c r="C530" s="30">
        <f>STOCK!E922</f>
        <v>0</v>
      </c>
      <c r="D530" s="30">
        <f>STOCK!F922</f>
        <v>0</v>
      </c>
      <c r="E530" s="30">
        <f>STOCK!G922</f>
        <v>0</v>
      </c>
      <c r="F530" s="30" t="e">
        <f>STOCK!#REF!</f>
        <v>#REF!</v>
      </c>
      <c r="G530" s="30">
        <f>STOCK!H922</f>
        <v>0</v>
      </c>
      <c r="H530" s="30" t="e">
        <f>STOCK!#REF!</f>
        <v>#REF!</v>
      </c>
      <c r="I530" s="30">
        <f>STOCK!I922</f>
        <v>0</v>
      </c>
      <c r="J530" s="30">
        <f>STOCK!J922</f>
        <v>0</v>
      </c>
      <c r="K530" s="30" t="e">
        <f>STOCK!#REF!</f>
        <v>#REF!</v>
      </c>
      <c r="L530" s="30">
        <f>STOCK!K922</f>
        <v>0</v>
      </c>
      <c r="U530" s="30">
        <v>1</v>
      </c>
      <c r="V530" s="30">
        <f>STOCK!O922</f>
        <v>0</v>
      </c>
      <c r="X530" s="30">
        <v>0</v>
      </c>
      <c r="Y530" s="30">
        <f t="shared" si="9"/>
        <v>0</v>
      </c>
      <c r="AG530" s="30">
        <f>STOCK!A922</f>
        <v>0</v>
      </c>
      <c r="AI530" s="30">
        <v>0</v>
      </c>
    </row>
    <row r="531" spans="1:35" x14ac:dyDescent="0.15">
      <c r="A531" s="30">
        <f>STOCK!C923</f>
        <v>0</v>
      </c>
      <c r="B531" s="30">
        <f>STOCK!D923</f>
        <v>0</v>
      </c>
      <c r="C531" s="30">
        <f>STOCK!E923</f>
        <v>0</v>
      </c>
      <c r="D531" s="30">
        <f>STOCK!F923</f>
        <v>0</v>
      </c>
      <c r="E531" s="30">
        <f>STOCK!G923</f>
        <v>0</v>
      </c>
      <c r="F531" s="30" t="e">
        <f>STOCK!#REF!</f>
        <v>#REF!</v>
      </c>
      <c r="G531" s="30">
        <f>STOCK!H923</f>
        <v>0</v>
      </c>
      <c r="H531" s="30" t="e">
        <f>STOCK!#REF!</f>
        <v>#REF!</v>
      </c>
      <c r="I531" s="30">
        <f>STOCK!I923</f>
        <v>0</v>
      </c>
      <c r="J531" s="30">
        <f>STOCK!J923</f>
        <v>0</v>
      </c>
      <c r="K531" s="30" t="e">
        <f>STOCK!#REF!</f>
        <v>#REF!</v>
      </c>
      <c r="L531" s="30">
        <f>STOCK!K923</f>
        <v>0</v>
      </c>
      <c r="U531" s="30">
        <v>1</v>
      </c>
      <c r="V531" s="30">
        <f>STOCK!O923</f>
        <v>0</v>
      </c>
      <c r="X531" s="30">
        <v>0</v>
      </c>
      <c r="Y531" s="30">
        <f t="shared" si="9"/>
        <v>0</v>
      </c>
      <c r="AG531" s="30">
        <f>STOCK!A923</f>
        <v>0</v>
      </c>
      <c r="AI531" s="30">
        <v>0</v>
      </c>
    </row>
    <row r="532" spans="1:35" x14ac:dyDescent="0.15">
      <c r="A532" s="30">
        <f>STOCK!C924</f>
        <v>0</v>
      </c>
      <c r="B532" s="30">
        <f>STOCK!D924</f>
        <v>0</v>
      </c>
      <c r="C532" s="30">
        <f>STOCK!E924</f>
        <v>0</v>
      </c>
      <c r="D532" s="30">
        <f>STOCK!F924</f>
        <v>0</v>
      </c>
      <c r="E532" s="30">
        <f>STOCK!G924</f>
        <v>0</v>
      </c>
      <c r="F532" s="30" t="e">
        <f>STOCK!#REF!</f>
        <v>#REF!</v>
      </c>
      <c r="G532" s="30">
        <f>STOCK!H924</f>
        <v>0</v>
      </c>
      <c r="H532" s="30" t="e">
        <f>STOCK!#REF!</f>
        <v>#REF!</v>
      </c>
      <c r="I532" s="30">
        <f>STOCK!I924</f>
        <v>0</v>
      </c>
      <c r="J532" s="30">
        <f>STOCK!J924</f>
        <v>0</v>
      </c>
      <c r="K532" s="30" t="e">
        <f>STOCK!#REF!</f>
        <v>#REF!</v>
      </c>
      <c r="L532" s="30">
        <f>STOCK!K924</f>
        <v>0</v>
      </c>
      <c r="U532" s="30">
        <v>1</v>
      </c>
      <c r="V532" s="30">
        <f>STOCK!O924</f>
        <v>0</v>
      </c>
      <c r="X532" s="30">
        <v>0</v>
      </c>
      <c r="Y532" s="30">
        <f t="shared" si="9"/>
        <v>0</v>
      </c>
      <c r="AG532" s="30">
        <f>STOCK!A924</f>
        <v>0</v>
      </c>
      <c r="AI532" s="30">
        <v>0</v>
      </c>
    </row>
    <row r="533" spans="1:35" x14ac:dyDescent="0.15">
      <c r="A533" s="30">
        <f>STOCK!C925</f>
        <v>0</v>
      </c>
      <c r="B533" s="30">
        <f>STOCK!D925</f>
        <v>0</v>
      </c>
      <c r="C533" s="30">
        <f>STOCK!E925</f>
        <v>0</v>
      </c>
      <c r="D533" s="30">
        <f>STOCK!F925</f>
        <v>0</v>
      </c>
      <c r="E533" s="30">
        <f>STOCK!G925</f>
        <v>0</v>
      </c>
      <c r="F533" s="30" t="e">
        <f>STOCK!#REF!</f>
        <v>#REF!</v>
      </c>
      <c r="G533" s="30">
        <f>STOCK!H925</f>
        <v>0</v>
      </c>
      <c r="H533" s="30" t="e">
        <f>STOCK!#REF!</f>
        <v>#REF!</v>
      </c>
      <c r="I533" s="30">
        <f>STOCK!I925</f>
        <v>0</v>
      </c>
      <c r="J533" s="30">
        <f>STOCK!J925</f>
        <v>0</v>
      </c>
      <c r="K533" s="30" t="e">
        <f>STOCK!#REF!</f>
        <v>#REF!</v>
      </c>
      <c r="L533" s="30">
        <f>STOCK!K925</f>
        <v>0</v>
      </c>
      <c r="U533" s="30">
        <v>1</v>
      </c>
      <c r="V533" s="30">
        <f>STOCK!O925</f>
        <v>0</v>
      </c>
      <c r="X533" s="30">
        <v>0</v>
      </c>
      <c r="Y533" s="30">
        <f t="shared" si="9"/>
        <v>0</v>
      </c>
      <c r="AG533" s="30">
        <f>STOCK!A925</f>
        <v>0</v>
      </c>
      <c r="AI533" s="30">
        <v>0</v>
      </c>
    </row>
    <row r="534" spans="1:35" x14ac:dyDescent="0.15">
      <c r="A534" s="30">
        <f>STOCK!C926</f>
        <v>0</v>
      </c>
      <c r="B534" s="30">
        <f>STOCK!D926</f>
        <v>0</v>
      </c>
      <c r="C534" s="30">
        <f>STOCK!E926</f>
        <v>0</v>
      </c>
      <c r="D534" s="30">
        <f>STOCK!F926</f>
        <v>0</v>
      </c>
      <c r="E534" s="30">
        <f>STOCK!G926</f>
        <v>0</v>
      </c>
      <c r="F534" s="30" t="e">
        <f>STOCK!#REF!</f>
        <v>#REF!</v>
      </c>
      <c r="G534" s="30">
        <f>STOCK!H926</f>
        <v>0</v>
      </c>
      <c r="H534" s="30" t="e">
        <f>STOCK!#REF!</f>
        <v>#REF!</v>
      </c>
      <c r="I534" s="30">
        <f>STOCK!I926</f>
        <v>0</v>
      </c>
      <c r="J534" s="30">
        <f>STOCK!J926</f>
        <v>0</v>
      </c>
      <c r="K534" s="30" t="e">
        <f>STOCK!#REF!</f>
        <v>#REF!</v>
      </c>
      <c r="L534" s="30">
        <f>STOCK!K926</f>
        <v>0</v>
      </c>
      <c r="U534" s="30">
        <v>1</v>
      </c>
      <c r="V534" s="30">
        <f>STOCK!O926</f>
        <v>0</v>
      </c>
      <c r="X534" s="30">
        <v>0</v>
      </c>
      <c r="Y534" s="30">
        <f t="shared" si="9"/>
        <v>0</v>
      </c>
      <c r="AG534" s="30">
        <f>STOCK!A926</f>
        <v>0</v>
      </c>
      <c r="AI534" s="30">
        <v>0</v>
      </c>
    </row>
    <row r="535" spans="1:35" x14ac:dyDescent="0.15">
      <c r="A535" s="30">
        <f>STOCK!C927</f>
        <v>0</v>
      </c>
      <c r="B535" s="30">
        <f>STOCK!D927</f>
        <v>0</v>
      </c>
      <c r="C535" s="30">
        <f>STOCK!E927</f>
        <v>0</v>
      </c>
      <c r="D535" s="30">
        <f>STOCK!F927</f>
        <v>0</v>
      </c>
      <c r="E535" s="30">
        <f>STOCK!G927</f>
        <v>0</v>
      </c>
      <c r="F535" s="30" t="e">
        <f>STOCK!#REF!</f>
        <v>#REF!</v>
      </c>
      <c r="G535" s="30">
        <f>STOCK!H927</f>
        <v>0</v>
      </c>
      <c r="H535" s="30" t="e">
        <f>STOCK!#REF!</f>
        <v>#REF!</v>
      </c>
      <c r="I535" s="30">
        <f>STOCK!I927</f>
        <v>0</v>
      </c>
      <c r="J535" s="30">
        <f>STOCK!J927</f>
        <v>0</v>
      </c>
      <c r="K535" s="30" t="e">
        <f>STOCK!#REF!</f>
        <v>#REF!</v>
      </c>
      <c r="L535" s="30">
        <f>STOCK!K927</f>
        <v>0</v>
      </c>
      <c r="U535" s="30">
        <v>1</v>
      </c>
      <c r="V535" s="30">
        <f>STOCK!O927</f>
        <v>0</v>
      </c>
      <c r="X535" s="30">
        <v>0</v>
      </c>
      <c r="Y535" s="30">
        <f t="shared" si="9"/>
        <v>0</v>
      </c>
      <c r="AG535" s="30">
        <f>STOCK!A927</f>
        <v>0</v>
      </c>
      <c r="AI535" s="30">
        <v>0</v>
      </c>
    </row>
    <row r="536" spans="1:35" x14ac:dyDescent="0.15">
      <c r="A536" s="30">
        <f>STOCK!C928</f>
        <v>0</v>
      </c>
      <c r="B536" s="30">
        <f>STOCK!D928</f>
        <v>0</v>
      </c>
      <c r="C536" s="30">
        <f>STOCK!E928</f>
        <v>0</v>
      </c>
      <c r="D536" s="30">
        <f>STOCK!F928</f>
        <v>0</v>
      </c>
      <c r="E536" s="30">
        <f>STOCK!G928</f>
        <v>0</v>
      </c>
      <c r="F536" s="30" t="e">
        <f>STOCK!#REF!</f>
        <v>#REF!</v>
      </c>
      <c r="G536" s="30">
        <f>STOCK!H928</f>
        <v>0</v>
      </c>
      <c r="H536" s="30" t="e">
        <f>STOCK!#REF!</f>
        <v>#REF!</v>
      </c>
      <c r="I536" s="30">
        <f>STOCK!I928</f>
        <v>0</v>
      </c>
      <c r="J536" s="30">
        <f>STOCK!J928</f>
        <v>0</v>
      </c>
      <c r="K536" s="30" t="e">
        <f>STOCK!#REF!</f>
        <v>#REF!</v>
      </c>
      <c r="L536" s="30">
        <f>STOCK!K928</f>
        <v>0</v>
      </c>
      <c r="U536" s="30">
        <v>1</v>
      </c>
      <c r="V536" s="30">
        <f>STOCK!O928</f>
        <v>0</v>
      </c>
      <c r="X536" s="30">
        <v>0</v>
      </c>
      <c r="Y536" s="30">
        <f t="shared" si="9"/>
        <v>0</v>
      </c>
      <c r="AG536" s="30">
        <f>STOCK!A928</f>
        <v>0</v>
      </c>
      <c r="AI536" s="30">
        <v>0</v>
      </c>
    </row>
    <row r="537" spans="1:35" x14ac:dyDescent="0.15">
      <c r="A537" s="30">
        <f>STOCK!C929</f>
        <v>0</v>
      </c>
      <c r="B537" s="30">
        <f>STOCK!D929</f>
        <v>0</v>
      </c>
      <c r="C537" s="30">
        <f>STOCK!E929</f>
        <v>0</v>
      </c>
      <c r="D537" s="30">
        <f>STOCK!F929</f>
        <v>0</v>
      </c>
      <c r="E537" s="30">
        <f>STOCK!G929</f>
        <v>0</v>
      </c>
      <c r="F537" s="30" t="e">
        <f>STOCK!#REF!</f>
        <v>#REF!</v>
      </c>
      <c r="G537" s="30">
        <f>STOCK!H929</f>
        <v>0</v>
      </c>
      <c r="H537" s="30" t="e">
        <f>STOCK!#REF!</f>
        <v>#REF!</v>
      </c>
      <c r="I537" s="30">
        <f>STOCK!I929</f>
        <v>0</v>
      </c>
      <c r="J537" s="30">
        <f>STOCK!J929</f>
        <v>0</v>
      </c>
      <c r="K537" s="30" t="e">
        <f>STOCK!#REF!</f>
        <v>#REF!</v>
      </c>
      <c r="L537" s="30">
        <f>STOCK!K929</f>
        <v>0</v>
      </c>
      <c r="U537" s="30">
        <v>1</v>
      </c>
      <c r="V537" s="30">
        <f>STOCK!O929</f>
        <v>0</v>
      </c>
      <c r="X537" s="30">
        <v>0</v>
      </c>
      <c r="Y537" s="30">
        <f t="shared" si="9"/>
        <v>0</v>
      </c>
      <c r="AG537" s="30">
        <f>STOCK!A929</f>
        <v>0</v>
      </c>
      <c r="AI537" s="30">
        <v>0</v>
      </c>
    </row>
    <row r="538" spans="1:35" x14ac:dyDescent="0.15">
      <c r="A538" s="30">
        <f>STOCK!C930</f>
        <v>0</v>
      </c>
      <c r="B538" s="30">
        <f>STOCK!D930</f>
        <v>0</v>
      </c>
      <c r="C538" s="30">
        <f>STOCK!E930</f>
        <v>0</v>
      </c>
      <c r="D538" s="30">
        <f>STOCK!F930</f>
        <v>0</v>
      </c>
      <c r="E538" s="30">
        <f>STOCK!G930</f>
        <v>0</v>
      </c>
      <c r="F538" s="30" t="e">
        <f>STOCK!#REF!</f>
        <v>#REF!</v>
      </c>
      <c r="G538" s="30">
        <f>STOCK!H930</f>
        <v>0</v>
      </c>
      <c r="H538" s="30" t="e">
        <f>STOCK!#REF!</f>
        <v>#REF!</v>
      </c>
      <c r="I538" s="30">
        <f>STOCK!I930</f>
        <v>0</v>
      </c>
      <c r="J538" s="30">
        <f>STOCK!J930</f>
        <v>0</v>
      </c>
      <c r="K538" s="30" t="e">
        <f>STOCK!#REF!</f>
        <v>#REF!</v>
      </c>
      <c r="L538" s="30">
        <f>STOCK!K930</f>
        <v>0</v>
      </c>
      <c r="U538" s="30">
        <v>1</v>
      </c>
      <c r="V538" s="30">
        <f>STOCK!O930</f>
        <v>0</v>
      </c>
      <c r="X538" s="30">
        <v>0</v>
      </c>
      <c r="Y538" s="30">
        <f t="shared" si="9"/>
        <v>0</v>
      </c>
      <c r="AG538" s="30">
        <f>STOCK!A930</f>
        <v>0</v>
      </c>
      <c r="AI538" s="30">
        <v>0</v>
      </c>
    </row>
    <row r="539" spans="1:35" x14ac:dyDescent="0.15">
      <c r="A539" s="30">
        <f>STOCK!C931</f>
        <v>0</v>
      </c>
      <c r="B539" s="30">
        <f>STOCK!D931</f>
        <v>0</v>
      </c>
      <c r="C539" s="30">
        <f>STOCK!E931</f>
        <v>0</v>
      </c>
      <c r="D539" s="30">
        <f>STOCK!F931</f>
        <v>0</v>
      </c>
      <c r="E539" s="30">
        <f>STOCK!G931</f>
        <v>0</v>
      </c>
      <c r="F539" s="30" t="e">
        <f>STOCK!#REF!</f>
        <v>#REF!</v>
      </c>
      <c r="G539" s="30">
        <f>STOCK!H931</f>
        <v>0</v>
      </c>
      <c r="H539" s="30" t="e">
        <f>STOCK!#REF!</f>
        <v>#REF!</v>
      </c>
      <c r="I539" s="30">
        <f>STOCK!I931</f>
        <v>0</v>
      </c>
      <c r="J539" s="30">
        <f>STOCK!J931</f>
        <v>0</v>
      </c>
      <c r="K539" s="30" t="e">
        <f>STOCK!#REF!</f>
        <v>#REF!</v>
      </c>
      <c r="L539" s="30">
        <f>STOCK!K931</f>
        <v>0</v>
      </c>
      <c r="U539" s="30">
        <v>1</v>
      </c>
      <c r="V539" s="30">
        <f>STOCK!O931</f>
        <v>0</v>
      </c>
      <c r="X539" s="30">
        <v>0</v>
      </c>
      <c r="Y539" s="30">
        <f t="shared" si="9"/>
        <v>0</v>
      </c>
      <c r="AG539" s="30">
        <f>STOCK!A931</f>
        <v>0</v>
      </c>
      <c r="AI539" s="30">
        <v>0</v>
      </c>
    </row>
    <row r="540" spans="1:35" x14ac:dyDescent="0.15">
      <c r="A540" s="30">
        <f>STOCK!C932</f>
        <v>0</v>
      </c>
      <c r="B540" s="30">
        <f>STOCK!D932</f>
        <v>0</v>
      </c>
      <c r="C540" s="30">
        <f>STOCK!E932</f>
        <v>0</v>
      </c>
      <c r="D540" s="30">
        <f>STOCK!F932</f>
        <v>0</v>
      </c>
      <c r="E540" s="30">
        <f>STOCK!G932</f>
        <v>0</v>
      </c>
      <c r="F540" s="30" t="e">
        <f>STOCK!#REF!</f>
        <v>#REF!</v>
      </c>
      <c r="G540" s="30">
        <f>STOCK!H932</f>
        <v>0</v>
      </c>
      <c r="H540" s="30" t="e">
        <f>STOCK!#REF!</f>
        <v>#REF!</v>
      </c>
      <c r="I540" s="30">
        <f>STOCK!I932</f>
        <v>0</v>
      </c>
      <c r="J540" s="30">
        <f>STOCK!J932</f>
        <v>0</v>
      </c>
      <c r="K540" s="30" t="e">
        <f>STOCK!#REF!</f>
        <v>#REF!</v>
      </c>
      <c r="L540" s="30">
        <f>STOCK!K932</f>
        <v>0</v>
      </c>
      <c r="U540" s="30">
        <v>1</v>
      </c>
      <c r="V540" s="30">
        <f>STOCK!O932</f>
        <v>0</v>
      </c>
      <c r="X540" s="30">
        <v>0</v>
      </c>
      <c r="Y540" s="30">
        <f t="shared" si="9"/>
        <v>0</v>
      </c>
      <c r="AG540" s="30">
        <f>STOCK!A932</f>
        <v>0</v>
      </c>
      <c r="AI540" s="30">
        <v>0</v>
      </c>
    </row>
    <row r="541" spans="1:35" x14ac:dyDescent="0.15">
      <c r="A541" s="30">
        <f>STOCK!C933</f>
        <v>0</v>
      </c>
      <c r="B541" s="30">
        <f>STOCK!D933</f>
        <v>0</v>
      </c>
      <c r="C541" s="30">
        <f>STOCK!E933</f>
        <v>0</v>
      </c>
      <c r="D541" s="30">
        <f>STOCK!F933</f>
        <v>0</v>
      </c>
      <c r="E541" s="30">
        <f>STOCK!G933</f>
        <v>0</v>
      </c>
      <c r="F541" s="30" t="e">
        <f>STOCK!#REF!</f>
        <v>#REF!</v>
      </c>
      <c r="G541" s="30">
        <f>STOCK!H933</f>
        <v>0</v>
      </c>
      <c r="H541" s="30" t="e">
        <f>STOCK!#REF!</f>
        <v>#REF!</v>
      </c>
      <c r="I541" s="30">
        <f>STOCK!I933</f>
        <v>0</v>
      </c>
      <c r="J541" s="30">
        <f>STOCK!J933</f>
        <v>0</v>
      </c>
      <c r="K541" s="30" t="e">
        <f>STOCK!#REF!</f>
        <v>#REF!</v>
      </c>
      <c r="L541" s="30">
        <f>STOCK!K933</f>
        <v>0</v>
      </c>
      <c r="U541" s="30">
        <v>1</v>
      </c>
      <c r="V541" s="30">
        <f>STOCK!O933</f>
        <v>0</v>
      </c>
      <c r="X541" s="30">
        <v>0</v>
      </c>
      <c r="Y541" s="30">
        <f t="shared" si="9"/>
        <v>0</v>
      </c>
      <c r="AG541" s="30">
        <f>STOCK!A933</f>
        <v>0</v>
      </c>
      <c r="AI541" s="30">
        <v>0</v>
      </c>
    </row>
    <row r="542" spans="1:35" x14ac:dyDescent="0.15">
      <c r="A542" s="30">
        <f>STOCK!C934</f>
        <v>0</v>
      </c>
      <c r="B542" s="30">
        <f>STOCK!D934</f>
        <v>0</v>
      </c>
      <c r="C542" s="30">
        <f>STOCK!E934</f>
        <v>0</v>
      </c>
      <c r="D542" s="30">
        <f>STOCK!F934</f>
        <v>0</v>
      </c>
      <c r="E542" s="30">
        <f>STOCK!G934</f>
        <v>0</v>
      </c>
      <c r="F542" s="30" t="e">
        <f>STOCK!#REF!</f>
        <v>#REF!</v>
      </c>
      <c r="G542" s="30">
        <f>STOCK!H934</f>
        <v>0</v>
      </c>
      <c r="H542" s="30" t="e">
        <f>STOCK!#REF!</f>
        <v>#REF!</v>
      </c>
      <c r="I542" s="30">
        <f>STOCK!I934</f>
        <v>0</v>
      </c>
      <c r="J542" s="30">
        <f>STOCK!J934</f>
        <v>0</v>
      </c>
      <c r="K542" s="30" t="e">
        <f>STOCK!#REF!</f>
        <v>#REF!</v>
      </c>
      <c r="L542" s="30">
        <f>STOCK!K934</f>
        <v>0</v>
      </c>
      <c r="U542" s="30">
        <v>1</v>
      </c>
      <c r="V542" s="30">
        <f>STOCK!O934</f>
        <v>0</v>
      </c>
      <c r="X542" s="30">
        <v>0</v>
      </c>
      <c r="Y542" s="30">
        <f t="shared" si="9"/>
        <v>0</v>
      </c>
      <c r="AG542" s="30">
        <f>STOCK!A934</f>
        <v>0</v>
      </c>
      <c r="AI542" s="30">
        <v>0</v>
      </c>
    </row>
    <row r="543" spans="1:35" x14ac:dyDescent="0.15">
      <c r="A543" s="30">
        <f>STOCK!C935</f>
        <v>0</v>
      </c>
      <c r="B543" s="30">
        <f>STOCK!D935</f>
        <v>0</v>
      </c>
      <c r="C543" s="30">
        <f>STOCK!E935</f>
        <v>0</v>
      </c>
      <c r="D543" s="30">
        <f>STOCK!F935</f>
        <v>0</v>
      </c>
      <c r="E543" s="30">
        <f>STOCK!G935</f>
        <v>0</v>
      </c>
      <c r="F543" s="30" t="e">
        <f>STOCK!#REF!</f>
        <v>#REF!</v>
      </c>
      <c r="G543" s="30">
        <f>STOCK!H935</f>
        <v>0</v>
      </c>
      <c r="H543" s="30" t="e">
        <f>STOCK!#REF!</f>
        <v>#REF!</v>
      </c>
      <c r="I543" s="30">
        <f>STOCK!I935</f>
        <v>0</v>
      </c>
      <c r="J543" s="30">
        <f>STOCK!J935</f>
        <v>0</v>
      </c>
      <c r="K543" s="30" t="e">
        <f>STOCK!#REF!</f>
        <v>#REF!</v>
      </c>
      <c r="L543" s="30">
        <f>STOCK!K935</f>
        <v>0</v>
      </c>
      <c r="U543" s="30">
        <v>1</v>
      </c>
      <c r="V543" s="30">
        <f>STOCK!O935</f>
        <v>0</v>
      </c>
      <c r="X543" s="30">
        <v>0</v>
      </c>
      <c r="Y543" s="30">
        <f t="shared" si="9"/>
        <v>0</v>
      </c>
      <c r="AG543" s="30">
        <f>STOCK!A935</f>
        <v>0</v>
      </c>
      <c r="AI543" s="30">
        <v>0</v>
      </c>
    </row>
    <row r="544" spans="1:35" x14ac:dyDescent="0.15">
      <c r="A544" s="30">
        <f>STOCK!C936</f>
        <v>0</v>
      </c>
      <c r="B544" s="30">
        <f>STOCK!D936</f>
        <v>0</v>
      </c>
      <c r="C544" s="30">
        <f>STOCK!E936</f>
        <v>0</v>
      </c>
      <c r="D544" s="30">
        <f>STOCK!F936</f>
        <v>0</v>
      </c>
      <c r="E544" s="30">
        <f>STOCK!G936</f>
        <v>0</v>
      </c>
      <c r="F544" s="30" t="e">
        <f>STOCK!#REF!</f>
        <v>#REF!</v>
      </c>
      <c r="G544" s="30">
        <f>STOCK!H936</f>
        <v>0</v>
      </c>
      <c r="H544" s="30" t="e">
        <f>STOCK!#REF!</f>
        <v>#REF!</v>
      </c>
      <c r="I544" s="30">
        <f>STOCK!I936</f>
        <v>0</v>
      </c>
      <c r="J544" s="30">
        <f>STOCK!J936</f>
        <v>0</v>
      </c>
      <c r="K544" s="30" t="e">
        <f>STOCK!#REF!</f>
        <v>#REF!</v>
      </c>
      <c r="L544" s="30">
        <f>STOCK!K936</f>
        <v>0</v>
      </c>
      <c r="U544" s="30">
        <v>1</v>
      </c>
      <c r="V544" s="30">
        <f>STOCK!O936</f>
        <v>0</v>
      </c>
      <c r="X544" s="30">
        <v>0</v>
      </c>
      <c r="Y544" s="30">
        <f t="shared" si="9"/>
        <v>0</v>
      </c>
      <c r="AG544" s="30">
        <f>STOCK!A936</f>
        <v>0</v>
      </c>
      <c r="AI544" s="30">
        <v>0</v>
      </c>
    </row>
    <row r="545" spans="1:35" x14ac:dyDescent="0.15">
      <c r="A545" s="30">
        <f>STOCK!C937</f>
        <v>0</v>
      </c>
      <c r="B545" s="30">
        <f>STOCK!D937</f>
        <v>0</v>
      </c>
      <c r="C545" s="30">
        <f>STOCK!E937</f>
        <v>0</v>
      </c>
      <c r="D545" s="30">
        <f>STOCK!F937</f>
        <v>0</v>
      </c>
      <c r="E545" s="30">
        <f>STOCK!G937</f>
        <v>0</v>
      </c>
      <c r="F545" s="30" t="e">
        <f>STOCK!#REF!</f>
        <v>#REF!</v>
      </c>
      <c r="G545" s="30">
        <f>STOCK!H937</f>
        <v>0</v>
      </c>
      <c r="H545" s="30" t="e">
        <f>STOCK!#REF!</f>
        <v>#REF!</v>
      </c>
      <c r="I545" s="30">
        <f>STOCK!I937</f>
        <v>0</v>
      </c>
      <c r="J545" s="30">
        <f>STOCK!J937</f>
        <v>0</v>
      </c>
      <c r="K545" s="30" t="e">
        <f>STOCK!#REF!</f>
        <v>#REF!</v>
      </c>
      <c r="L545" s="30">
        <f>STOCK!K937</f>
        <v>0</v>
      </c>
      <c r="U545" s="30">
        <v>1</v>
      </c>
      <c r="V545" s="30">
        <f>STOCK!O937</f>
        <v>0</v>
      </c>
      <c r="X545" s="30">
        <v>0</v>
      </c>
      <c r="Y545" s="30">
        <f t="shared" si="9"/>
        <v>0</v>
      </c>
      <c r="AG545" s="30">
        <f>STOCK!A937</f>
        <v>0</v>
      </c>
      <c r="AI545" s="30">
        <v>0</v>
      </c>
    </row>
    <row r="546" spans="1:35" x14ac:dyDescent="0.15">
      <c r="A546" s="30">
        <f>STOCK!C938</f>
        <v>0</v>
      </c>
      <c r="B546" s="30">
        <f>STOCK!D938</f>
        <v>0</v>
      </c>
      <c r="C546" s="30">
        <f>STOCK!E938</f>
        <v>0</v>
      </c>
      <c r="D546" s="30">
        <f>STOCK!F938</f>
        <v>0</v>
      </c>
      <c r="E546" s="30">
        <f>STOCK!G938</f>
        <v>0</v>
      </c>
      <c r="F546" s="30" t="e">
        <f>STOCK!#REF!</f>
        <v>#REF!</v>
      </c>
      <c r="G546" s="30">
        <f>STOCK!H938</f>
        <v>0</v>
      </c>
      <c r="H546" s="30" t="e">
        <f>STOCK!#REF!</f>
        <v>#REF!</v>
      </c>
      <c r="I546" s="30">
        <f>STOCK!I938</f>
        <v>0</v>
      </c>
      <c r="J546" s="30">
        <f>STOCK!J938</f>
        <v>0</v>
      </c>
      <c r="K546" s="30" t="e">
        <f>STOCK!#REF!</f>
        <v>#REF!</v>
      </c>
      <c r="L546" s="30">
        <f>STOCK!K938</f>
        <v>0</v>
      </c>
      <c r="U546" s="30">
        <v>1</v>
      </c>
      <c r="V546" s="30">
        <f>STOCK!O938</f>
        <v>0</v>
      </c>
      <c r="X546" s="30">
        <v>0</v>
      </c>
      <c r="Y546" s="30">
        <f t="shared" si="9"/>
        <v>0</v>
      </c>
      <c r="AG546" s="30">
        <f>STOCK!A938</f>
        <v>0</v>
      </c>
      <c r="AI546" s="30">
        <v>0</v>
      </c>
    </row>
    <row r="547" spans="1:35" x14ac:dyDescent="0.15">
      <c r="A547" s="30">
        <f>STOCK!C939</f>
        <v>0</v>
      </c>
      <c r="B547" s="30">
        <f>STOCK!D939</f>
        <v>0</v>
      </c>
      <c r="C547" s="30">
        <f>STOCK!E939</f>
        <v>0</v>
      </c>
      <c r="D547" s="30">
        <f>STOCK!F939</f>
        <v>0</v>
      </c>
      <c r="E547" s="30">
        <f>STOCK!G939</f>
        <v>0</v>
      </c>
      <c r="F547" s="30" t="e">
        <f>STOCK!#REF!</f>
        <v>#REF!</v>
      </c>
      <c r="G547" s="30">
        <f>STOCK!H939</f>
        <v>0</v>
      </c>
      <c r="H547" s="30" t="e">
        <f>STOCK!#REF!</f>
        <v>#REF!</v>
      </c>
      <c r="I547" s="30">
        <f>STOCK!I939</f>
        <v>0</v>
      </c>
      <c r="J547" s="30">
        <f>STOCK!J939</f>
        <v>0</v>
      </c>
      <c r="K547" s="30" t="e">
        <f>STOCK!#REF!</f>
        <v>#REF!</v>
      </c>
      <c r="L547" s="30">
        <f>STOCK!K939</f>
        <v>0</v>
      </c>
      <c r="U547" s="30">
        <v>1</v>
      </c>
      <c r="V547" s="30">
        <f>STOCK!O939</f>
        <v>0</v>
      </c>
      <c r="X547" s="30">
        <v>0</v>
      </c>
      <c r="Y547" s="30">
        <f t="shared" si="9"/>
        <v>0</v>
      </c>
      <c r="AG547" s="30">
        <f>STOCK!A939</f>
        <v>0</v>
      </c>
      <c r="AI547" s="30">
        <v>0</v>
      </c>
    </row>
    <row r="548" spans="1:35" x14ac:dyDescent="0.15">
      <c r="A548" s="30">
        <f>STOCK!C940</f>
        <v>0</v>
      </c>
      <c r="B548" s="30">
        <f>STOCK!D940</f>
        <v>0</v>
      </c>
      <c r="C548" s="30">
        <f>STOCK!E940</f>
        <v>0</v>
      </c>
      <c r="D548" s="30">
        <f>STOCK!F940</f>
        <v>0</v>
      </c>
      <c r="E548" s="30">
        <f>STOCK!G940</f>
        <v>0</v>
      </c>
      <c r="F548" s="30" t="e">
        <f>STOCK!#REF!</f>
        <v>#REF!</v>
      </c>
      <c r="G548" s="30">
        <f>STOCK!H940</f>
        <v>0</v>
      </c>
      <c r="H548" s="30" t="e">
        <f>STOCK!#REF!</f>
        <v>#REF!</v>
      </c>
      <c r="I548" s="30">
        <f>STOCK!I940</f>
        <v>0</v>
      </c>
      <c r="J548" s="30">
        <f>STOCK!J940</f>
        <v>0</v>
      </c>
      <c r="K548" s="30" t="e">
        <f>STOCK!#REF!</f>
        <v>#REF!</v>
      </c>
      <c r="L548" s="30">
        <f>STOCK!K940</f>
        <v>0</v>
      </c>
      <c r="U548" s="30">
        <v>1</v>
      </c>
      <c r="V548" s="30">
        <f>STOCK!O940</f>
        <v>0</v>
      </c>
      <c r="X548" s="30">
        <v>0</v>
      </c>
      <c r="Y548" s="30">
        <f t="shared" si="9"/>
        <v>0</v>
      </c>
      <c r="AG548" s="30">
        <f>STOCK!A940</f>
        <v>0</v>
      </c>
      <c r="AI548" s="30">
        <v>0</v>
      </c>
    </row>
    <row r="549" spans="1:35" x14ac:dyDescent="0.15">
      <c r="A549" s="30">
        <f>STOCK!C941</f>
        <v>0</v>
      </c>
      <c r="B549" s="30">
        <f>STOCK!D941</f>
        <v>0</v>
      </c>
      <c r="C549" s="30">
        <f>STOCK!E941</f>
        <v>0</v>
      </c>
      <c r="D549" s="30">
        <f>STOCK!F941</f>
        <v>0</v>
      </c>
      <c r="E549" s="30">
        <f>STOCK!G941</f>
        <v>0</v>
      </c>
      <c r="F549" s="30" t="e">
        <f>STOCK!#REF!</f>
        <v>#REF!</v>
      </c>
      <c r="G549" s="30">
        <f>STOCK!H941</f>
        <v>0</v>
      </c>
      <c r="H549" s="30" t="e">
        <f>STOCK!#REF!</f>
        <v>#REF!</v>
      </c>
      <c r="I549" s="30">
        <f>STOCK!I941</f>
        <v>0</v>
      </c>
      <c r="J549" s="30">
        <f>STOCK!J941</f>
        <v>0</v>
      </c>
      <c r="K549" s="30" t="e">
        <f>STOCK!#REF!</f>
        <v>#REF!</v>
      </c>
      <c r="L549" s="30">
        <f>STOCK!K941</f>
        <v>0</v>
      </c>
      <c r="U549" s="30">
        <v>1</v>
      </c>
      <c r="V549" s="30">
        <f>STOCK!O941</f>
        <v>0</v>
      </c>
      <c r="X549" s="30">
        <v>0</v>
      </c>
      <c r="Y549" s="30">
        <f t="shared" si="9"/>
        <v>0</v>
      </c>
      <c r="AG549" s="30">
        <f>STOCK!A941</f>
        <v>0</v>
      </c>
      <c r="AI549" s="30">
        <v>0</v>
      </c>
    </row>
    <row r="550" spans="1:35" x14ac:dyDescent="0.15">
      <c r="A550" s="30">
        <f>STOCK!C942</f>
        <v>0</v>
      </c>
      <c r="B550" s="30">
        <f>STOCK!D942</f>
        <v>0</v>
      </c>
      <c r="C550" s="30">
        <f>STOCK!E942</f>
        <v>0</v>
      </c>
      <c r="D550" s="30">
        <f>STOCK!F942</f>
        <v>0</v>
      </c>
      <c r="E550" s="30">
        <f>STOCK!G942</f>
        <v>0</v>
      </c>
      <c r="F550" s="30" t="e">
        <f>STOCK!#REF!</f>
        <v>#REF!</v>
      </c>
      <c r="G550" s="30">
        <f>STOCK!H942</f>
        <v>0</v>
      </c>
      <c r="H550" s="30" t="e">
        <f>STOCK!#REF!</f>
        <v>#REF!</v>
      </c>
      <c r="I550" s="30">
        <f>STOCK!I942</f>
        <v>0</v>
      </c>
      <c r="J550" s="30">
        <f>STOCK!J942</f>
        <v>0</v>
      </c>
      <c r="K550" s="30" t="e">
        <f>STOCK!#REF!</f>
        <v>#REF!</v>
      </c>
      <c r="L550" s="30">
        <f>STOCK!K942</f>
        <v>0</v>
      </c>
      <c r="U550" s="30">
        <v>1</v>
      </c>
      <c r="V550" s="30">
        <f>STOCK!O942</f>
        <v>0</v>
      </c>
      <c r="X550" s="30">
        <v>0</v>
      </c>
      <c r="Y550" s="30">
        <f t="shared" si="9"/>
        <v>0</v>
      </c>
      <c r="AG550" s="30">
        <f>STOCK!A942</f>
        <v>0</v>
      </c>
      <c r="AI550" s="30">
        <v>0</v>
      </c>
    </row>
    <row r="551" spans="1:35" x14ac:dyDescent="0.15">
      <c r="A551" s="30">
        <f>STOCK!C943</f>
        <v>0</v>
      </c>
      <c r="B551" s="30">
        <f>STOCK!D943</f>
        <v>0</v>
      </c>
      <c r="C551" s="30">
        <f>STOCK!E943</f>
        <v>0</v>
      </c>
      <c r="D551" s="30">
        <f>STOCK!F943</f>
        <v>0</v>
      </c>
      <c r="E551" s="30">
        <f>STOCK!G943</f>
        <v>0</v>
      </c>
      <c r="F551" s="30" t="e">
        <f>STOCK!#REF!</f>
        <v>#REF!</v>
      </c>
      <c r="G551" s="30">
        <f>STOCK!H943</f>
        <v>0</v>
      </c>
      <c r="H551" s="30" t="e">
        <f>STOCK!#REF!</f>
        <v>#REF!</v>
      </c>
      <c r="I551" s="30">
        <f>STOCK!I943</f>
        <v>0</v>
      </c>
      <c r="J551" s="30">
        <f>STOCK!J943</f>
        <v>0</v>
      </c>
      <c r="K551" s="30" t="e">
        <f>STOCK!#REF!</f>
        <v>#REF!</v>
      </c>
      <c r="L551" s="30">
        <f>STOCK!K943</f>
        <v>0</v>
      </c>
      <c r="U551" s="30">
        <v>1</v>
      </c>
      <c r="V551" s="30">
        <f>STOCK!O943</f>
        <v>0</v>
      </c>
      <c r="X551" s="30">
        <v>0</v>
      </c>
      <c r="Y551" s="30">
        <f t="shared" si="9"/>
        <v>0</v>
      </c>
      <c r="AG551" s="30">
        <f>STOCK!A943</f>
        <v>0</v>
      </c>
      <c r="AI551" s="30">
        <v>0</v>
      </c>
    </row>
    <row r="552" spans="1:35" x14ac:dyDescent="0.15">
      <c r="A552" s="30">
        <f>STOCK!C944</f>
        <v>0</v>
      </c>
      <c r="B552" s="30">
        <f>STOCK!D944</f>
        <v>0</v>
      </c>
      <c r="C552" s="30">
        <f>STOCK!E944</f>
        <v>0</v>
      </c>
      <c r="D552" s="30">
        <f>STOCK!F944</f>
        <v>0</v>
      </c>
      <c r="E552" s="30">
        <f>STOCK!G944</f>
        <v>0</v>
      </c>
      <c r="F552" s="30" t="e">
        <f>STOCK!#REF!</f>
        <v>#REF!</v>
      </c>
      <c r="G552" s="30">
        <f>STOCK!H944</f>
        <v>0</v>
      </c>
      <c r="H552" s="30" t="e">
        <f>STOCK!#REF!</f>
        <v>#REF!</v>
      </c>
      <c r="I552" s="30">
        <f>STOCK!I944</f>
        <v>0</v>
      </c>
      <c r="J552" s="30">
        <f>STOCK!J944</f>
        <v>0</v>
      </c>
      <c r="K552" s="30" t="e">
        <f>STOCK!#REF!</f>
        <v>#REF!</v>
      </c>
      <c r="L552" s="30">
        <f>STOCK!K944</f>
        <v>0</v>
      </c>
      <c r="U552" s="30">
        <v>1</v>
      </c>
      <c r="V552" s="30">
        <f>STOCK!O944</f>
        <v>0</v>
      </c>
      <c r="X552" s="30">
        <v>0</v>
      </c>
      <c r="Y552" s="30">
        <f t="shared" si="9"/>
        <v>0</v>
      </c>
      <c r="AG552" s="30">
        <f>STOCK!A944</f>
        <v>0</v>
      </c>
      <c r="AI552" s="30">
        <v>0</v>
      </c>
    </row>
    <row r="553" spans="1:35" x14ac:dyDescent="0.15">
      <c r="A553" s="30">
        <f>STOCK!C945</f>
        <v>0</v>
      </c>
      <c r="B553" s="30">
        <f>STOCK!D945</f>
        <v>0</v>
      </c>
      <c r="C553" s="30">
        <f>STOCK!E945</f>
        <v>0</v>
      </c>
      <c r="D553" s="30">
        <f>STOCK!F945</f>
        <v>0</v>
      </c>
      <c r="E553" s="30">
        <f>STOCK!G945</f>
        <v>0</v>
      </c>
      <c r="F553" s="30" t="e">
        <f>STOCK!#REF!</f>
        <v>#REF!</v>
      </c>
      <c r="G553" s="30">
        <f>STOCK!H945</f>
        <v>0</v>
      </c>
      <c r="H553" s="30" t="e">
        <f>STOCK!#REF!</f>
        <v>#REF!</v>
      </c>
      <c r="I553" s="30">
        <f>STOCK!I945</f>
        <v>0</v>
      </c>
      <c r="J553" s="30">
        <f>STOCK!J945</f>
        <v>0</v>
      </c>
      <c r="K553" s="30" t="e">
        <f>STOCK!#REF!</f>
        <v>#REF!</v>
      </c>
      <c r="L553" s="30">
        <f>STOCK!K945</f>
        <v>0</v>
      </c>
      <c r="U553" s="30">
        <v>1</v>
      </c>
      <c r="V553" s="30">
        <f>STOCK!O945</f>
        <v>0</v>
      </c>
      <c r="X553" s="30">
        <v>0</v>
      </c>
      <c r="Y553" s="30">
        <f t="shared" si="9"/>
        <v>0</v>
      </c>
      <c r="AG553" s="30">
        <f>STOCK!A945</f>
        <v>0</v>
      </c>
      <c r="AI553" s="30">
        <v>0</v>
      </c>
    </row>
    <row r="554" spans="1:35" x14ac:dyDescent="0.15">
      <c r="A554" s="30">
        <f>STOCK!C946</f>
        <v>0</v>
      </c>
      <c r="B554" s="30">
        <f>STOCK!D946</f>
        <v>0</v>
      </c>
      <c r="C554" s="30">
        <f>STOCK!E946</f>
        <v>0</v>
      </c>
      <c r="D554" s="30">
        <f>STOCK!F946</f>
        <v>0</v>
      </c>
      <c r="E554" s="30">
        <f>STOCK!G946</f>
        <v>0</v>
      </c>
      <c r="F554" s="30" t="e">
        <f>STOCK!#REF!</f>
        <v>#REF!</v>
      </c>
      <c r="G554" s="30">
        <f>STOCK!H946</f>
        <v>0</v>
      </c>
      <c r="H554" s="30" t="e">
        <f>STOCK!#REF!</f>
        <v>#REF!</v>
      </c>
      <c r="I554" s="30">
        <f>STOCK!I946</f>
        <v>0</v>
      </c>
      <c r="J554" s="30">
        <f>STOCK!J946</f>
        <v>0</v>
      </c>
      <c r="K554" s="30" t="e">
        <f>STOCK!#REF!</f>
        <v>#REF!</v>
      </c>
      <c r="L554" s="30">
        <f>STOCK!K946</f>
        <v>0</v>
      </c>
      <c r="U554" s="30">
        <v>1</v>
      </c>
      <c r="V554" s="30">
        <f>STOCK!O946</f>
        <v>0</v>
      </c>
      <c r="X554" s="30">
        <v>0</v>
      </c>
      <c r="Y554" s="30">
        <f t="shared" si="9"/>
        <v>0</v>
      </c>
      <c r="AG554" s="30">
        <f>STOCK!A946</f>
        <v>0</v>
      </c>
      <c r="AI554" s="30">
        <v>0</v>
      </c>
    </row>
    <row r="555" spans="1:35" x14ac:dyDescent="0.15">
      <c r="A555" s="30">
        <f>STOCK!C947</f>
        <v>0</v>
      </c>
      <c r="B555" s="30">
        <f>STOCK!D947</f>
        <v>0</v>
      </c>
      <c r="C555" s="30">
        <f>STOCK!E947</f>
        <v>0</v>
      </c>
      <c r="D555" s="30">
        <f>STOCK!F947</f>
        <v>0</v>
      </c>
      <c r="E555" s="30">
        <f>STOCK!G947</f>
        <v>0</v>
      </c>
      <c r="F555" s="30" t="e">
        <f>STOCK!#REF!</f>
        <v>#REF!</v>
      </c>
      <c r="G555" s="30">
        <f>STOCK!H947</f>
        <v>0</v>
      </c>
      <c r="H555" s="30" t="e">
        <f>STOCK!#REF!</f>
        <v>#REF!</v>
      </c>
      <c r="I555" s="30">
        <f>STOCK!I947</f>
        <v>0</v>
      </c>
      <c r="J555" s="30">
        <f>STOCK!J947</f>
        <v>0</v>
      </c>
      <c r="K555" s="30" t="e">
        <f>STOCK!#REF!</f>
        <v>#REF!</v>
      </c>
      <c r="L555" s="30">
        <f>STOCK!K947</f>
        <v>0</v>
      </c>
      <c r="U555" s="30">
        <v>1</v>
      </c>
      <c r="V555" s="30">
        <f>STOCK!O947</f>
        <v>0</v>
      </c>
      <c r="X555" s="30">
        <v>0</v>
      </c>
      <c r="Y555" s="30">
        <f t="shared" si="9"/>
        <v>0</v>
      </c>
      <c r="AG555" s="30">
        <f>STOCK!A947</f>
        <v>0</v>
      </c>
      <c r="AI555" s="30">
        <v>0</v>
      </c>
    </row>
    <row r="556" spans="1:35" x14ac:dyDescent="0.15">
      <c r="A556" s="30">
        <f>STOCK!C948</f>
        <v>0</v>
      </c>
      <c r="B556" s="30">
        <f>STOCK!D948</f>
        <v>0</v>
      </c>
      <c r="C556" s="30">
        <f>STOCK!E948</f>
        <v>0</v>
      </c>
      <c r="D556" s="30">
        <f>STOCK!F948</f>
        <v>0</v>
      </c>
      <c r="E556" s="30">
        <f>STOCK!G948</f>
        <v>0</v>
      </c>
      <c r="F556" s="30" t="e">
        <f>STOCK!#REF!</f>
        <v>#REF!</v>
      </c>
      <c r="G556" s="30">
        <f>STOCK!H948</f>
        <v>0</v>
      </c>
      <c r="H556" s="30" t="e">
        <f>STOCK!#REF!</f>
        <v>#REF!</v>
      </c>
      <c r="I556" s="30">
        <f>STOCK!I948</f>
        <v>0</v>
      </c>
      <c r="J556" s="30">
        <f>STOCK!J948</f>
        <v>0</v>
      </c>
      <c r="K556" s="30" t="e">
        <f>STOCK!#REF!</f>
        <v>#REF!</v>
      </c>
      <c r="L556" s="30">
        <f>STOCK!K948</f>
        <v>0</v>
      </c>
      <c r="U556" s="30">
        <v>1</v>
      </c>
      <c r="V556" s="30">
        <f>STOCK!O948</f>
        <v>0</v>
      </c>
      <c r="X556" s="30">
        <v>0</v>
      </c>
      <c r="Y556" s="30">
        <f t="shared" si="9"/>
        <v>0</v>
      </c>
      <c r="AG556" s="30">
        <f>STOCK!A948</f>
        <v>0</v>
      </c>
      <c r="AI556" s="30">
        <v>0</v>
      </c>
    </row>
    <row r="557" spans="1:35" x14ac:dyDescent="0.15">
      <c r="A557" s="30">
        <f>STOCK!C949</f>
        <v>0</v>
      </c>
      <c r="B557" s="30">
        <f>STOCK!D949</f>
        <v>0</v>
      </c>
      <c r="C557" s="30">
        <f>STOCK!E949</f>
        <v>0</v>
      </c>
      <c r="D557" s="30">
        <f>STOCK!F949</f>
        <v>0</v>
      </c>
      <c r="E557" s="30">
        <f>STOCK!G949</f>
        <v>0</v>
      </c>
      <c r="F557" s="30" t="e">
        <f>STOCK!#REF!</f>
        <v>#REF!</v>
      </c>
      <c r="G557" s="30">
        <f>STOCK!H949</f>
        <v>0</v>
      </c>
      <c r="H557" s="30" t="e">
        <f>STOCK!#REF!</f>
        <v>#REF!</v>
      </c>
      <c r="I557" s="30">
        <f>STOCK!I949</f>
        <v>0</v>
      </c>
      <c r="J557" s="30">
        <f>STOCK!J949</f>
        <v>0</v>
      </c>
      <c r="K557" s="30" t="e">
        <f>STOCK!#REF!</f>
        <v>#REF!</v>
      </c>
      <c r="L557" s="30">
        <f>STOCK!K949</f>
        <v>0</v>
      </c>
      <c r="U557" s="30">
        <v>1</v>
      </c>
      <c r="V557" s="30">
        <f>STOCK!O949</f>
        <v>0</v>
      </c>
      <c r="X557" s="30">
        <v>0</v>
      </c>
      <c r="Y557" s="30">
        <f t="shared" si="9"/>
        <v>0</v>
      </c>
      <c r="AG557" s="30">
        <f>STOCK!A949</f>
        <v>0</v>
      </c>
      <c r="AI557" s="30">
        <v>0</v>
      </c>
    </row>
    <row r="558" spans="1:35" x14ac:dyDescent="0.15">
      <c r="A558" s="30">
        <f>STOCK!C950</f>
        <v>0</v>
      </c>
      <c r="B558" s="30">
        <f>STOCK!D950</f>
        <v>0</v>
      </c>
      <c r="C558" s="30">
        <f>STOCK!E950</f>
        <v>0</v>
      </c>
      <c r="D558" s="30">
        <f>STOCK!F950</f>
        <v>0</v>
      </c>
      <c r="E558" s="30">
        <f>STOCK!G950</f>
        <v>0</v>
      </c>
      <c r="F558" s="30" t="e">
        <f>STOCK!#REF!</f>
        <v>#REF!</v>
      </c>
      <c r="G558" s="30">
        <f>STOCK!H950</f>
        <v>0</v>
      </c>
      <c r="H558" s="30" t="e">
        <f>STOCK!#REF!</f>
        <v>#REF!</v>
      </c>
      <c r="I558" s="30">
        <f>STOCK!I950</f>
        <v>0</v>
      </c>
      <c r="J558" s="30">
        <f>STOCK!J950</f>
        <v>0</v>
      </c>
      <c r="K558" s="30" t="e">
        <f>STOCK!#REF!</f>
        <v>#REF!</v>
      </c>
      <c r="L558" s="30">
        <f>STOCK!K950</f>
        <v>0</v>
      </c>
      <c r="U558" s="30">
        <v>1</v>
      </c>
      <c r="V558" s="30">
        <f>STOCK!O950</f>
        <v>0</v>
      </c>
      <c r="X558" s="30">
        <v>0</v>
      </c>
      <c r="Y558" s="30">
        <f t="shared" si="9"/>
        <v>0</v>
      </c>
      <c r="AG558" s="30">
        <f>STOCK!A950</f>
        <v>0</v>
      </c>
      <c r="AI558" s="30">
        <v>0</v>
      </c>
    </row>
    <row r="559" spans="1:35" x14ac:dyDescent="0.15">
      <c r="A559" s="30">
        <f>STOCK!C951</f>
        <v>0</v>
      </c>
      <c r="B559" s="30">
        <f>STOCK!D951</f>
        <v>0</v>
      </c>
      <c r="C559" s="30">
        <f>STOCK!E951</f>
        <v>0</v>
      </c>
      <c r="D559" s="30">
        <f>STOCK!F951</f>
        <v>0</v>
      </c>
      <c r="E559" s="30">
        <f>STOCK!G951</f>
        <v>0</v>
      </c>
      <c r="F559" s="30" t="e">
        <f>STOCK!#REF!</f>
        <v>#REF!</v>
      </c>
      <c r="G559" s="30">
        <f>STOCK!H951</f>
        <v>0</v>
      </c>
      <c r="H559" s="30" t="e">
        <f>STOCK!#REF!</f>
        <v>#REF!</v>
      </c>
      <c r="I559" s="30">
        <f>STOCK!I951</f>
        <v>0</v>
      </c>
      <c r="J559" s="30">
        <f>STOCK!J951</f>
        <v>0</v>
      </c>
      <c r="K559" s="30" t="e">
        <f>STOCK!#REF!</f>
        <v>#REF!</v>
      </c>
      <c r="L559" s="30">
        <f>STOCK!K951</f>
        <v>0</v>
      </c>
      <c r="U559" s="30">
        <v>1</v>
      </c>
      <c r="V559" s="30">
        <f>STOCK!O951</f>
        <v>0</v>
      </c>
      <c r="X559" s="30">
        <v>0</v>
      </c>
      <c r="Y559" s="30">
        <f t="shared" si="9"/>
        <v>0</v>
      </c>
      <c r="AG559" s="30">
        <f>STOCK!A951</f>
        <v>0</v>
      </c>
      <c r="AI559" s="30">
        <v>0</v>
      </c>
    </row>
    <row r="560" spans="1:35" x14ac:dyDescent="0.15">
      <c r="A560" s="30">
        <f>STOCK!C952</f>
        <v>0</v>
      </c>
      <c r="B560" s="30">
        <f>STOCK!D952</f>
        <v>0</v>
      </c>
      <c r="C560" s="30">
        <f>STOCK!E952</f>
        <v>0</v>
      </c>
      <c r="D560" s="30">
        <f>STOCK!F952</f>
        <v>0</v>
      </c>
      <c r="E560" s="30">
        <f>STOCK!G952</f>
        <v>0</v>
      </c>
      <c r="F560" s="30" t="e">
        <f>STOCK!#REF!</f>
        <v>#REF!</v>
      </c>
      <c r="G560" s="30">
        <f>STOCK!H952</f>
        <v>0</v>
      </c>
      <c r="H560" s="30" t="e">
        <f>STOCK!#REF!</f>
        <v>#REF!</v>
      </c>
      <c r="I560" s="30">
        <f>STOCK!I952</f>
        <v>0</v>
      </c>
      <c r="J560" s="30">
        <f>STOCK!J952</f>
        <v>0</v>
      </c>
      <c r="K560" s="30" t="e">
        <f>STOCK!#REF!</f>
        <v>#REF!</v>
      </c>
      <c r="L560" s="30">
        <f>STOCK!K952</f>
        <v>0</v>
      </c>
      <c r="U560" s="30">
        <v>1</v>
      </c>
      <c r="V560" s="30">
        <f>STOCK!O952</f>
        <v>0</v>
      </c>
      <c r="X560" s="30">
        <v>0</v>
      </c>
      <c r="Y560" s="30">
        <f t="shared" si="9"/>
        <v>0</v>
      </c>
      <c r="AG560" s="30">
        <f>STOCK!A952</f>
        <v>0</v>
      </c>
      <c r="AI560" s="30">
        <v>0</v>
      </c>
    </row>
    <row r="561" spans="1:35" x14ac:dyDescent="0.15">
      <c r="A561" s="30">
        <f>STOCK!C953</f>
        <v>0</v>
      </c>
      <c r="B561" s="30">
        <f>STOCK!D953</f>
        <v>0</v>
      </c>
      <c r="C561" s="30">
        <f>STOCK!E953</f>
        <v>0</v>
      </c>
      <c r="D561" s="30">
        <f>STOCK!F953</f>
        <v>0</v>
      </c>
      <c r="E561" s="30">
        <f>STOCK!G953</f>
        <v>0</v>
      </c>
      <c r="F561" s="30" t="e">
        <f>STOCK!#REF!</f>
        <v>#REF!</v>
      </c>
      <c r="G561" s="30">
        <f>STOCK!H953</f>
        <v>0</v>
      </c>
      <c r="H561" s="30" t="e">
        <f>STOCK!#REF!</f>
        <v>#REF!</v>
      </c>
      <c r="I561" s="30">
        <f>STOCK!I953</f>
        <v>0</v>
      </c>
      <c r="J561" s="30">
        <f>STOCK!J953</f>
        <v>0</v>
      </c>
      <c r="K561" s="30" t="e">
        <f>STOCK!#REF!</f>
        <v>#REF!</v>
      </c>
      <c r="L561" s="30">
        <f>STOCK!K953</f>
        <v>0</v>
      </c>
      <c r="U561" s="30">
        <v>1</v>
      </c>
      <c r="V561" s="30">
        <f>STOCK!O953</f>
        <v>0</v>
      </c>
      <c r="X561" s="30">
        <v>0</v>
      </c>
      <c r="Y561" s="30">
        <f t="shared" si="9"/>
        <v>0</v>
      </c>
      <c r="AG561" s="30">
        <f>STOCK!A953</f>
        <v>0</v>
      </c>
      <c r="AI561" s="30">
        <v>0</v>
      </c>
    </row>
    <row r="562" spans="1:35" x14ac:dyDescent="0.15">
      <c r="A562" s="30">
        <f>STOCK!C954</f>
        <v>0</v>
      </c>
      <c r="B562" s="30">
        <f>STOCK!D954</f>
        <v>0</v>
      </c>
      <c r="C562" s="30">
        <f>STOCK!E954</f>
        <v>0</v>
      </c>
      <c r="D562" s="30">
        <f>STOCK!F954</f>
        <v>0</v>
      </c>
      <c r="E562" s="30">
        <f>STOCK!G954</f>
        <v>0</v>
      </c>
      <c r="F562" s="30" t="e">
        <f>STOCK!#REF!</f>
        <v>#REF!</v>
      </c>
      <c r="G562" s="30">
        <f>STOCK!H954</f>
        <v>0</v>
      </c>
      <c r="H562" s="30" t="e">
        <f>STOCK!#REF!</f>
        <v>#REF!</v>
      </c>
      <c r="I562" s="30">
        <f>STOCK!I954</f>
        <v>0</v>
      </c>
      <c r="J562" s="30">
        <f>STOCK!J954</f>
        <v>0</v>
      </c>
      <c r="K562" s="30" t="e">
        <f>STOCK!#REF!</f>
        <v>#REF!</v>
      </c>
      <c r="L562" s="30">
        <f>STOCK!K954</f>
        <v>0</v>
      </c>
      <c r="U562" s="30">
        <v>1</v>
      </c>
      <c r="V562" s="30">
        <f>STOCK!O954</f>
        <v>0</v>
      </c>
      <c r="X562" s="30">
        <v>0</v>
      </c>
      <c r="Y562" s="30">
        <f t="shared" si="9"/>
        <v>0</v>
      </c>
      <c r="AG562" s="30">
        <f>STOCK!A954</f>
        <v>0</v>
      </c>
      <c r="AI562" s="30">
        <v>0</v>
      </c>
    </row>
    <row r="563" spans="1:35" x14ac:dyDescent="0.15">
      <c r="A563" s="30">
        <f>STOCK!C955</f>
        <v>0</v>
      </c>
      <c r="B563" s="30">
        <f>STOCK!D955</f>
        <v>0</v>
      </c>
      <c r="C563" s="30">
        <f>STOCK!E955</f>
        <v>0</v>
      </c>
      <c r="D563" s="30">
        <f>STOCK!F955</f>
        <v>0</v>
      </c>
      <c r="E563" s="30">
        <f>STOCK!G955</f>
        <v>0</v>
      </c>
      <c r="F563" s="30" t="e">
        <f>STOCK!#REF!</f>
        <v>#REF!</v>
      </c>
      <c r="G563" s="30">
        <f>STOCK!H955</f>
        <v>0</v>
      </c>
      <c r="H563" s="30" t="e">
        <f>STOCK!#REF!</f>
        <v>#REF!</v>
      </c>
      <c r="I563" s="30">
        <f>STOCK!I955</f>
        <v>0</v>
      </c>
      <c r="J563" s="30">
        <f>STOCK!J955</f>
        <v>0</v>
      </c>
      <c r="K563" s="30" t="e">
        <f>STOCK!#REF!</f>
        <v>#REF!</v>
      </c>
      <c r="L563" s="30">
        <f>STOCK!K955</f>
        <v>0</v>
      </c>
      <c r="U563" s="30">
        <v>1</v>
      </c>
      <c r="V563" s="30">
        <f>STOCK!O955</f>
        <v>0</v>
      </c>
      <c r="X563" s="30">
        <v>0</v>
      </c>
      <c r="Y563" s="30">
        <f t="shared" si="9"/>
        <v>0</v>
      </c>
      <c r="AG563" s="30">
        <f>STOCK!A955</f>
        <v>0</v>
      </c>
      <c r="AI563" s="30">
        <v>0</v>
      </c>
    </row>
    <row r="564" spans="1:35" x14ac:dyDescent="0.15">
      <c r="A564" s="30">
        <f>STOCK!C956</f>
        <v>0</v>
      </c>
      <c r="B564" s="30">
        <f>STOCK!D956</f>
        <v>0</v>
      </c>
      <c r="C564" s="30">
        <f>STOCK!E956</f>
        <v>0</v>
      </c>
      <c r="D564" s="30">
        <f>STOCK!F956</f>
        <v>0</v>
      </c>
      <c r="E564" s="30">
        <f>STOCK!G956</f>
        <v>0</v>
      </c>
      <c r="F564" s="30" t="e">
        <f>STOCK!#REF!</f>
        <v>#REF!</v>
      </c>
      <c r="G564" s="30">
        <f>STOCK!H956</f>
        <v>0</v>
      </c>
      <c r="H564" s="30" t="e">
        <f>STOCK!#REF!</f>
        <v>#REF!</v>
      </c>
      <c r="I564" s="30">
        <f>STOCK!I956</f>
        <v>0</v>
      </c>
      <c r="J564" s="30">
        <f>STOCK!J956</f>
        <v>0</v>
      </c>
      <c r="K564" s="30" t="e">
        <f>STOCK!#REF!</f>
        <v>#REF!</v>
      </c>
      <c r="L564" s="30">
        <f>STOCK!K956</f>
        <v>0</v>
      </c>
      <c r="U564" s="30">
        <v>1</v>
      </c>
      <c r="V564" s="30">
        <f>STOCK!O956</f>
        <v>0</v>
      </c>
      <c r="X564" s="30">
        <v>0</v>
      </c>
      <c r="Y564" s="30">
        <f t="shared" si="9"/>
        <v>0</v>
      </c>
      <c r="AG564" s="30">
        <f>STOCK!A956</f>
        <v>0</v>
      </c>
      <c r="AI564" s="30">
        <v>0</v>
      </c>
    </row>
    <row r="565" spans="1:35" x14ac:dyDescent="0.15">
      <c r="A565" s="30">
        <f>STOCK!C957</f>
        <v>0</v>
      </c>
      <c r="B565" s="30">
        <f>STOCK!D957</f>
        <v>0</v>
      </c>
      <c r="C565" s="30">
        <f>STOCK!E957</f>
        <v>0</v>
      </c>
      <c r="D565" s="30">
        <f>STOCK!F957</f>
        <v>0</v>
      </c>
      <c r="E565" s="30">
        <f>STOCK!G957</f>
        <v>0</v>
      </c>
      <c r="F565" s="30" t="e">
        <f>STOCK!#REF!</f>
        <v>#REF!</v>
      </c>
      <c r="G565" s="30">
        <f>STOCK!H957</f>
        <v>0</v>
      </c>
      <c r="H565" s="30" t="e">
        <f>STOCK!#REF!</f>
        <v>#REF!</v>
      </c>
      <c r="I565" s="30">
        <f>STOCK!I957</f>
        <v>0</v>
      </c>
      <c r="J565" s="30">
        <f>STOCK!J957</f>
        <v>0</v>
      </c>
      <c r="K565" s="30" t="e">
        <f>STOCK!#REF!</f>
        <v>#REF!</v>
      </c>
      <c r="L565" s="30">
        <f>STOCK!K957</f>
        <v>0</v>
      </c>
      <c r="U565" s="30">
        <v>1</v>
      </c>
      <c r="V565" s="30">
        <f>STOCK!O957</f>
        <v>0</v>
      </c>
      <c r="X565" s="30">
        <v>0</v>
      </c>
      <c r="Y565" s="30">
        <f t="shared" si="9"/>
        <v>0</v>
      </c>
      <c r="AG565" s="30">
        <f>STOCK!A957</f>
        <v>0</v>
      </c>
      <c r="AI565" s="30">
        <v>0</v>
      </c>
    </row>
    <row r="566" spans="1:35" x14ac:dyDescent="0.15">
      <c r="A566" s="30">
        <f>STOCK!C958</f>
        <v>0</v>
      </c>
      <c r="B566" s="30">
        <f>STOCK!D958</f>
        <v>0</v>
      </c>
      <c r="C566" s="30">
        <f>STOCK!E958</f>
        <v>0</v>
      </c>
      <c r="D566" s="30">
        <f>STOCK!F958</f>
        <v>0</v>
      </c>
      <c r="E566" s="30">
        <f>STOCK!G958</f>
        <v>0</v>
      </c>
      <c r="F566" s="30" t="e">
        <f>STOCK!#REF!</f>
        <v>#REF!</v>
      </c>
      <c r="G566" s="30">
        <f>STOCK!H958</f>
        <v>0</v>
      </c>
      <c r="H566" s="30" t="e">
        <f>STOCK!#REF!</f>
        <v>#REF!</v>
      </c>
      <c r="I566" s="30">
        <f>STOCK!I958</f>
        <v>0</v>
      </c>
      <c r="J566" s="30">
        <f>STOCK!J958</f>
        <v>0</v>
      </c>
      <c r="K566" s="30" t="e">
        <f>STOCK!#REF!</f>
        <v>#REF!</v>
      </c>
      <c r="L566" s="30">
        <f>STOCK!K958</f>
        <v>0</v>
      </c>
      <c r="U566" s="30">
        <v>1</v>
      </c>
      <c r="V566" s="30">
        <f>STOCK!O958</f>
        <v>0</v>
      </c>
      <c r="X566" s="30">
        <v>0</v>
      </c>
      <c r="Y566" s="30">
        <f t="shared" si="9"/>
        <v>0</v>
      </c>
      <c r="AG566" s="30">
        <f>STOCK!A958</f>
        <v>0</v>
      </c>
      <c r="AI566" s="30">
        <v>0</v>
      </c>
    </row>
    <row r="567" spans="1:35" x14ac:dyDescent="0.15">
      <c r="A567" s="30">
        <f>STOCK!C959</f>
        <v>0</v>
      </c>
      <c r="B567" s="30">
        <f>STOCK!D959</f>
        <v>0</v>
      </c>
      <c r="C567" s="30">
        <f>STOCK!E959</f>
        <v>0</v>
      </c>
      <c r="D567" s="30">
        <f>STOCK!F959</f>
        <v>0</v>
      </c>
      <c r="E567" s="30">
        <f>STOCK!G959</f>
        <v>0</v>
      </c>
      <c r="F567" s="30" t="e">
        <f>STOCK!#REF!</f>
        <v>#REF!</v>
      </c>
      <c r="G567" s="30">
        <f>STOCK!H959</f>
        <v>0</v>
      </c>
      <c r="H567" s="30" t="e">
        <f>STOCK!#REF!</f>
        <v>#REF!</v>
      </c>
      <c r="I567" s="30">
        <f>STOCK!I959</f>
        <v>0</v>
      </c>
      <c r="J567" s="30">
        <f>STOCK!J959</f>
        <v>0</v>
      </c>
      <c r="K567" s="30" t="e">
        <f>STOCK!#REF!</f>
        <v>#REF!</v>
      </c>
      <c r="L567" s="30">
        <f>STOCK!K959</f>
        <v>0</v>
      </c>
      <c r="U567" s="30">
        <v>1</v>
      </c>
      <c r="V567" s="30">
        <f>STOCK!O959</f>
        <v>0</v>
      </c>
      <c r="X567" s="30">
        <v>0</v>
      </c>
      <c r="Y567" s="30">
        <f t="shared" si="9"/>
        <v>0</v>
      </c>
      <c r="AG567" s="30">
        <f>STOCK!A959</f>
        <v>0</v>
      </c>
      <c r="AI567" s="30">
        <v>0</v>
      </c>
    </row>
    <row r="568" spans="1:35" x14ac:dyDescent="0.15">
      <c r="A568" s="30">
        <f>STOCK!C960</f>
        <v>0</v>
      </c>
      <c r="B568" s="30">
        <f>STOCK!D960</f>
        <v>0</v>
      </c>
      <c r="C568" s="30">
        <f>STOCK!E960</f>
        <v>0</v>
      </c>
      <c r="D568" s="30">
        <f>STOCK!F960</f>
        <v>0</v>
      </c>
      <c r="E568" s="30">
        <f>STOCK!G960</f>
        <v>0</v>
      </c>
      <c r="F568" s="30" t="e">
        <f>STOCK!#REF!</f>
        <v>#REF!</v>
      </c>
      <c r="G568" s="30">
        <f>STOCK!H960</f>
        <v>0</v>
      </c>
      <c r="H568" s="30" t="e">
        <f>STOCK!#REF!</f>
        <v>#REF!</v>
      </c>
      <c r="I568" s="30">
        <f>STOCK!I960</f>
        <v>0</v>
      </c>
      <c r="J568" s="30">
        <f>STOCK!J960</f>
        <v>0</v>
      </c>
      <c r="K568" s="30" t="e">
        <f>STOCK!#REF!</f>
        <v>#REF!</v>
      </c>
      <c r="L568" s="30">
        <f>STOCK!K960</f>
        <v>0</v>
      </c>
      <c r="U568" s="30">
        <v>1</v>
      </c>
      <c r="V568" s="30">
        <f>STOCK!O960</f>
        <v>0</v>
      </c>
      <c r="X568" s="30">
        <v>0</v>
      </c>
      <c r="Y568" s="30">
        <f t="shared" si="9"/>
        <v>0</v>
      </c>
      <c r="AG568" s="30">
        <f>STOCK!A960</f>
        <v>0</v>
      </c>
      <c r="AI568" s="30">
        <v>0</v>
      </c>
    </row>
    <row r="569" spans="1:35" x14ac:dyDescent="0.15">
      <c r="A569" s="30">
        <f>STOCK!C961</f>
        <v>0</v>
      </c>
      <c r="B569" s="30">
        <f>STOCK!D961</f>
        <v>0</v>
      </c>
      <c r="C569" s="30">
        <f>STOCK!E961</f>
        <v>0</v>
      </c>
      <c r="D569" s="30">
        <f>STOCK!F961</f>
        <v>0</v>
      </c>
      <c r="E569" s="30">
        <f>STOCK!G961</f>
        <v>0</v>
      </c>
      <c r="F569" s="30" t="e">
        <f>STOCK!#REF!</f>
        <v>#REF!</v>
      </c>
      <c r="G569" s="30">
        <f>STOCK!H961</f>
        <v>0</v>
      </c>
      <c r="H569" s="30" t="e">
        <f>STOCK!#REF!</f>
        <v>#REF!</v>
      </c>
      <c r="I569" s="30">
        <f>STOCK!I961</f>
        <v>0</v>
      </c>
      <c r="J569" s="30">
        <f>STOCK!J961</f>
        <v>0</v>
      </c>
      <c r="K569" s="30" t="e">
        <f>STOCK!#REF!</f>
        <v>#REF!</v>
      </c>
      <c r="L569" s="30">
        <f>STOCK!K961</f>
        <v>0</v>
      </c>
      <c r="U569" s="30">
        <v>1</v>
      </c>
      <c r="V569" s="30">
        <f>STOCK!O961</f>
        <v>0</v>
      </c>
      <c r="X569" s="30">
        <v>0</v>
      </c>
      <c r="Y569" s="30">
        <f t="shared" si="9"/>
        <v>0</v>
      </c>
      <c r="AG569" s="30">
        <f>STOCK!A961</f>
        <v>0</v>
      </c>
      <c r="AI569" s="30">
        <v>0</v>
      </c>
    </row>
    <row r="570" spans="1:35" x14ac:dyDescent="0.15">
      <c r="A570" s="30">
        <f>STOCK!C962</f>
        <v>0</v>
      </c>
      <c r="B570" s="30">
        <f>STOCK!D962</f>
        <v>0</v>
      </c>
      <c r="C570" s="30">
        <f>STOCK!E962</f>
        <v>0</v>
      </c>
      <c r="D570" s="30">
        <f>STOCK!F962</f>
        <v>0</v>
      </c>
      <c r="E570" s="30">
        <f>STOCK!G962</f>
        <v>0</v>
      </c>
      <c r="F570" s="30" t="e">
        <f>STOCK!#REF!</f>
        <v>#REF!</v>
      </c>
      <c r="G570" s="30">
        <f>STOCK!H962</f>
        <v>0</v>
      </c>
      <c r="H570" s="30" t="e">
        <f>STOCK!#REF!</f>
        <v>#REF!</v>
      </c>
      <c r="I570" s="30">
        <f>STOCK!I962</f>
        <v>0</v>
      </c>
      <c r="J570" s="30">
        <f>STOCK!J962</f>
        <v>0</v>
      </c>
      <c r="K570" s="30" t="e">
        <f>STOCK!#REF!</f>
        <v>#REF!</v>
      </c>
      <c r="L570" s="30">
        <f>STOCK!K962</f>
        <v>0</v>
      </c>
      <c r="U570" s="30">
        <v>1</v>
      </c>
      <c r="V570" s="30">
        <f>STOCK!O962</f>
        <v>0</v>
      </c>
      <c r="X570" s="30">
        <v>0</v>
      </c>
      <c r="Y570" s="30">
        <f t="shared" si="9"/>
        <v>0</v>
      </c>
      <c r="AG570" s="30">
        <f>STOCK!A962</f>
        <v>0</v>
      </c>
      <c r="AI570" s="30">
        <v>0</v>
      </c>
    </row>
    <row r="571" spans="1:35" x14ac:dyDescent="0.15">
      <c r="A571" s="30">
        <f>STOCK!C963</f>
        <v>0</v>
      </c>
      <c r="B571" s="30">
        <f>STOCK!D963</f>
        <v>0</v>
      </c>
      <c r="C571" s="30">
        <f>STOCK!E963</f>
        <v>0</v>
      </c>
      <c r="D571" s="30">
        <f>STOCK!F963</f>
        <v>0</v>
      </c>
      <c r="E571" s="30">
        <f>STOCK!G963</f>
        <v>0</v>
      </c>
      <c r="F571" s="30" t="e">
        <f>STOCK!#REF!</f>
        <v>#REF!</v>
      </c>
      <c r="G571" s="30">
        <f>STOCK!H963</f>
        <v>0</v>
      </c>
      <c r="H571" s="30" t="e">
        <f>STOCK!#REF!</f>
        <v>#REF!</v>
      </c>
      <c r="I571" s="30">
        <f>STOCK!I963</f>
        <v>0</v>
      </c>
      <c r="J571" s="30">
        <f>STOCK!J963</f>
        <v>0</v>
      </c>
      <c r="K571" s="30" t="e">
        <f>STOCK!#REF!</f>
        <v>#REF!</v>
      </c>
      <c r="L571" s="30">
        <f>STOCK!K963</f>
        <v>0</v>
      </c>
      <c r="U571" s="30">
        <v>1</v>
      </c>
      <c r="V571" s="30">
        <f>STOCK!O963</f>
        <v>0</v>
      </c>
      <c r="X571" s="30">
        <v>0</v>
      </c>
      <c r="Y571" s="30">
        <f t="shared" si="9"/>
        <v>0</v>
      </c>
      <c r="AG571" s="30">
        <f>STOCK!A963</f>
        <v>0</v>
      </c>
      <c r="AI571" s="30">
        <v>0</v>
      </c>
    </row>
    <row r="572" spans="1:35" x14ac:dyDescent="0.15">
      <c r="A572" s="30">
        <f>STOCK!C964</f>
        <v>0</v>
      </c>
      <c r="B572" s="30">
        <f>STOCK!D964</f>
        <v>0</v>
      </c>
      <c r="C572" s="30">
        <f>STOCK!E964</f>
        <v>0</v>
      </c>
      <c r="D572" s="30">
        <f>STOCK!F964</f>
        <v>0</v>
      </c>
      <c r="E572" s="30">
        <f>STOCK!G964</f>
        <v>0</v>
      </c>
      <c r="F572" s="30" t="e">
        <f>STOCK!#REF!</f>
        <v>#REF!</v>
      </c>
      <c r="G572" s="30">
        <f>STOCK!H964</f>
        <v>0</v>
      </c>
      <c r="H572" s="30" t="e">
        <f>STOCK!#REF!</f>
        <v>#REF!</v>
      </c>
      <c r="I572" s="30">
        <f>STOCK!I964</f>
        <v>0</v>
      </c>
      <c r="J572" s="30">
        <f>STOCK!J964</f>
        <v>0</v>
      </c>
      <c r="K572" s="30" t="e">
        <f>STOCK!#REF!</f>
        <v>#REF!</v>
      </c>
      <c r="L572" s="30">
        <f>STOCK!K964</f>
        <v>0</v>
      </c>
      <c r="U572" s="30">
        <v>1</v>
      </c>
      <c r="V572" s="30">
        <f>STOCK!O964</f>
        <v>0</v>
      </c>
      <c r="X572" s="30">
        <v>0</v>
      </c>
      <c r="Y572" s="30">
        <f t="shared" si="9"/>
        <v>0</v>
      </c>
      <c r="AG572" s="30">
        <f>STOCK!A964</f>
        <v>0</v>
      </c>
      <c r="AI572" s="30">
        <v>0</v>
      </c>
    </row>
    <row r="573" spans="1:35" x14ac:dyDescent="0.15">
      <c r="A573" s="30">
        <f>STOCK!C965</f>
        <v>0</v>
      </c>
      <c r="B573" s="30">
        <f>STOCK!D965</f>
        <v>0</v>
      </c>
      <c r="C573" s="30">
        <f>STOCK!E965</f>
        <v>0</v>
      </c>
      <c r="D573" s="30">
        <f>STOCK!F965</f>
        <v>0</v>
      </c>
      <c r="E573" s="30">
        <f>STOCK!G965</f>
        <v>0</v>
      </c>
      <c r="F573" s="30" t="e">
        <f>STOCK!#REF!</f>
        <v>#REF!</v>
      </c>
      <c r="G573" s="30">
        <f>STOCK!H965</f>
        <v>0</v>
      </c>
      <c r="H573" s="30" t="e">
        <f>STOCK!#REF!</f>
        <v>#REF!</v>
      </c>
      <c r="I573" s="30">
        <f>STOCK!I965</f>
        <v>0</v>
      </c>
      <c r="J573" s="30">
        <f>STOCK!J965</f>
        <v>0</v>
      </c>
      <c r="K573" s="30" t="e">
        <f>STOCK!#REF!</f>
        <v>#REF!</v>
      </c>
      <c r="L573" s="30">
        <f>STOCK!K965</f>
        <v>0</v>
      </c>
      <c r="U573" s="30">
        <v>1</v>
      </c>
      <c r="V573" s="30">
        <f>STOCK!O965</f>
        <v>0</v>
      </c>
      <c r="X573" s="30">
        <v>0</v>
      </c>
      <c r="Y573" s="30">
        <f t="shared" si="9"/>
        <v>0</v>
      </c>
      <c r="AG573" s="30">
        <f>STOCK!A965</f>
        <v>0</v>
      </c>
      <c r="AI573" s="30">
        <v>0</v>
      </c>
    </row>
    <row r="574" spans="1:35" x14ac:dyDescent="0.15">
      <c r="A574" s="30">
        <f>STOCK!C966</f>
        <v>0</v>
      </c>
      <c r="B574" s="30">
        <f>STOCK!D966</f>
        <v>0</v>
      </c>
      <c r="C574" s="30">
        <f>STOCK!E966</f>
        <v>0</v>
      </c>
      <c r="D574" s="30">
        <f>STOCK!F966</f>
        <v>0</v>
      </c>
      <c r="E574" s="30">
        <f>STOCK!G966</f>
        <v>0</v>
      </c>
      <c r="F574" s="30" t="e">
        <f>STOCK!#REF!</f>
        <v>#REF!</v>
      </c>
      <c r="G574" s="30">
        <f>STOCK!H966</f>
        <v>0</v>
      </c>
      <c r="H574" s="30" t="e">
        <f>STOCK!#REF!</f>
        <v>#REF!</v>
      </c>
      <c r="I574" s="30">
        <f>STOCK!I966</f>
        <v>0</v>
      </c>
      <c r="J574" s="30">
        <f>STOCK!J966</f>
        <v>0</v>
      </c>
      <c r="K574" s="30" t="e">
        <f>STOCK!#REF!</f>
        <v>#REF!</v>
      </c>
      <c r="L574" s="30">
        <f>STOCK!K966</f>
        <v>0</v>
      </c>
      <c r="U574" s="30">
        <v>1</v>
      </c>
      <c r="V574" s="30">
        <f>STOCK!O966</f>
        <v>0</v>
      </c>
      <c r="X574" s="30">
        <v>0</v>
      </c>
      <c r="Y574" s="30">
        <f t="shared" si="9"/>
        <v>0</v>
      </c>
      <c r="AG574" s="30">
        <f>STOCK!A966</f>
        <v>0</v>
      </c>
      <c r="AI574" s="30">
        <v>0</v>
      </c>
    </row>
    <row r="575" spans="1:35" x14ac:dyDescent="0.15">
      <c r="A575" s="30">
        <f>STOCK!C967</f>
        <v>0</v>
      </c>
      <c r="B575" s="30">
        <f>STOCK!D967</f>
        <v>0</v>
      </c>
      <c r="C575" s="30">
        <f>STOCK!E967</f>
        <v>0</v>
      </c>
      <c r="D575" s="30">
        <f>STOCK!F967</f>
        <v>0</v>
      </c>
      <c r="E575" s="30">
        <f>STOCK!G967</f>
        <v>0</v>
      </c>
      <c r="F575" s="30" t="e">
        <f>STOCK!#REF!</f>
        <v>#REF!</v>
      </c>
      <c r="G575" s="30">
        <f>STOCK!H967</f>
        <v>0</v>
      </c>
      <c r="H575" s="30" t="e">
        <f>STOCK!#REF!</f>
        <v>#REF!</v>
      </c>
      <c r="I575" s="30">
        <f>STOCK!I967</f>
        <v>0</v>
      </c>
      <c r="J575" s="30">
        <f>STOCK!J967</f>
        <v>0</v>
      </c>
      <c r="K575" s="30" t="e">
        <f>STOCK!#REF!</f>
        <v>#REF!</v>
      </c>
      <c r="L575" s="30">
        <f>STOCK!K967</f>
        <v>0</v>
      </c>
      <c r="U575" s="30">
        <v>1</v>
      </c>
      <c r="V575" s="30">
        <f>STOCK!O967</f>
        <v>0</v>
      </c>
      <c r="X575" s="30">
        <v>0</v>
      </c>
      <c r="Y575" s="30">
        <f t="shared" si="9"/>
        <v>0</v>
      </c>
      <c r="AG575" s="30">
        <f>STOCK!A967</f>
        <v>0</v>
      </c>
      <c r="AI575" s="30">
        <v>0</v>
      </c>
    </row>
    <row r="576" spans="1:35" x14ac:dyDescent="0.15">
      <c r="A576" s="30">
        <f>STOCK!C968</f>
        <v>0</v>
      </c>
      <c r="B576" s="30">
        <f>STOCK!D968</f>
        <v>0</v>
      </c>
      <c r="C576" s="30">
        <f>STOCK!E968</f>
        <v>0</v>
      </c>
      <c r="D576" s="30">
        <f>STOCK!F968</f>
        <v>0</v>
      </c>
      <c r="E576" s="30">
        <f>STOCK!G968</f>
        <v>0</v>
      </c>
      <c r="F576" s="30" t="e">
        <f>STOCK!#REF!</f>
        <v>#REF!</v>
      </c>
      <c r="G576" s="30">
        <f>STOCK!H968</f>
        <v>0</v>
      </c>
      <c r="H576" s="30" t="e">
        <f>STOCK!#REF!</f>
        <v>#REF!</v>
      </c>
      <c r="I576" s="30">
        <f>STOCK!I968</f>
        <v>0</v>
      </c>
      <c r="J576" s="30">
        <f>STOCK!J968</f>
        <v>0</v>
      </c>
      <c r="K576" s="30" t="e">
        <f>STOCK!#REF!</f>
        <v>#REF!</v>
      </c>
      <c r="L576" s="30">
        <f>STOCK!K968</f>
        <v>0</v>
      </c>
      <c r="U576" s="30">
        <v>1</v>
      </c>
      <c r="V576" s="30">
        <f>STOCK!O968</f>
        <v>0</v>
      </c>
      <c r="X576" s="30">
        <v>0</v>
      </c>
      <c r="Y576" s="30">
        <f t="shared" si="9"/>
        <v>0</v>
      </c>
      <c r="AG576" s="30">
        <f>STOCK!A968</f>
        <v>0</v>
      </c>
      <c r="AI576" s="30">
        <v>0</v>
      </c>
    </row>
    <row r="577" spans="1:35" x14ac:dyDescent="0.15">
      <c r="A577" s="30">
        <f>STOCK!C969</f>
        <v>0</v>
      </c>
      <c r="B577" s="30">
        <f>STOCK!D969</f>
        <v>0</v>
      </c>
      <c r="C577" s="30">
        <f>STOCK!E969</f>
        <v>0</v>
      </c>
      <c r="D577" s="30">
        <f>STOCK!F969</f>
        <v>0</v>
      </c>
      <c r="E577" s="30">
        <f>STOCK!G969</f>
        <v>0</v>
      </c>
      <c r="F577" s="30" t="e">
        <f>STOCK!#REF!</f>
        <v>#REF!</v>
      </c>
      <c r="G577" s="30">
        <f>STOCK!H969</f>
        <v>0</v>
      </c>
      <c r="H577" s="30" t="e">
        <f>STOCK!#REF!</f>
        <v>#REF!</v>
      </c>
      <c r="I577" s="30">
        <f>STOCK!I969</f>
        <v>0</v>
      </c>
      <c r="J577" s="30">
        <f>STOCK!J969</f>
        <v>0</v>
      </c>
      <c r="K577" s="30" t="e">
        <f>STOCK!#REF!</f>
        <v>#REF!</v>
      </c>
      <c r="L577" s="30">
        <f>STOCK!K969</f>
        <v>0</v>
      </c>
      <c r="U577" s="30">
        <v>1</v>
      </c>
      <c r="V577" s="30">
        <f>STOCK!O969</f>
        <v>0</v>
      </c>
      <c r="X577" s="30">
        <v>0</v>
      </c>
      <c r="Y577" s="30">
        <f t="shared" si="9"/>
        <v>0</v>
      </c>
      <c r="AG577" s="30">
        <f>STOCK!A969</f>
        <v>0</v>
      </c>
      <c r="AI577" s="30">
        <v>0</v>
      </c>
    </row>
    <row r="578" spans="1:35" x14ac:dyDescent="0.15">
      <c r="A578" s="30">
        <f>STOCK!C970</f>
        <v>0</v>
      </c>
      <c r="B578" s="30">
        <f>STOCK!D970</f>
        <v>0</v>
      </c>
      <c r="C578" s="30">
        <f>STOCK!E970</f>
        <v>0</v>
      </c>
      <c r="D578" s="30">
        <f>STOCK!F970</f>
        <v>0</v>
      </c>
      <c r="E578" s="30">
        <f>STOCK!G970</f>
        <v>0</v>
      </c>
      <c r="F578" s="30" t="e">
        <f>STOCK!#REF!</f>
        <v>#REF!</v>
      </c>
      <c r="G578" s="30">
        <f>STOCK!H970</f>
        <v>0</v>
      </c>
      <c r="H578" s="30" t="e">
        <f>STOCK!#REF!</f>
        <v>#REF!</v>
      </c>
      <c r="I578" s="30">
        <f>STOCK!I970</f>
        <v>0</v>
      </c>
      <c r="J578" s="30">
        <f>STOCK!J970</f>
        <v>0</v>
      </c>
      <c r="K578" s="30" t="e">
        <f>STOCK!#REF!</f>
        <v>#REF!</v>
      </c>
      <c r="L578" s="30">
        <f>STOCK!K970</f>
        <v>0</v>
      </c>
      <c r="U578" s="30">
        <v>1</v>
      </c>
      <c r="V578" s="30">
        <f>STOCK!O970</f>
        <v>0</v>
      </c>
      <c r="X578" s="30">
        <v>0</v>
      </c>
      <c r="Y578" s="30">
        <f t="shared" si="9"/>
        <v>0</v>
      </c>
      <c r="AG578" s="30">
        <f>STOCK!A970</f>
        <v>0</v>
      </c>
      <c r="AI578" s="30">
        <v>0</v>
      </c>
    </row>
    <row r="579" spans="1:35" x14ac:dyDescent="0.15">
      <c r="A579" s="30">
        <f>STOCK!C971</f>
        <v>0</v>
      </c>
      <c r="B579" s="30">
        <f>STOCK!D971</f>
        <v>0</v>
      </c>
      <c r="C579" s="30">
        <f>STOCK!E971</f>
        <v>0</v>
      </c>
      <c r="D579" s="30">
        <f>STOCK!F971</f>
        <v>0</v>
      </c>
      <c r="E579" s="30">
        <f>STOCK!G971</f>
        <v>0</v>
      </c>
      <c r="F579" s="30" t="e">
        <f>STOCK!#REF!</f>
        <v>#REF!</v>
      </c>
      <c r="G579" s="30">
        <f>STOCK!H971</f>
        <v>0</v>
      </c>
      <c r="H579" s="30" t="e">
        <f>STOCK!#REF!</f>
        <v>#REF!</v>
      </c>
      <c r="I579" s="30">
        <f>STOCK!I971</f>
        <v>0</v>
      </c>
      <c r="J579" s="30">
        <f>STOCK!J971</f>
        <v>0</v>
      </c>
      <c r="K579" s="30" t="e">
        <f>STOCK!#REF!</f>
        <v>#REF!</v>
      </c>
      <c r="L579" s="30">
        <f>STOCK!K971</f>
        <v>0</v>
      </c>
      <c r="U579" s="30">
        <v>1</v>
      </c>
      <c r="V579" s="30">
        <f>STOCK!O971</f>
        <v>0</v>
      </c>
      <c r="X579" s="30">
        <v>0</v>
      </c>
      <c r="Y579" s="30">
        <f t="shared" si="9"/>
        <v>0</v>
      </c>
      <c r="AG579" s="30">
        <f>STOCK!A971</f>
        <v>0</v>
      </c>
      <c r="AI579" s="30">
        <v>0</v>
      </c>
    </row>
    <row r="580" spans="1:35" x14ac:dyDescent="0.15">
      <c r="A580" s="30">
        <f>STOCK!C972</f>
        <v>0</v>
      </c>
      <c r="B580" s="30">
        <f>STOCK!D972</f>
        <v>0</v>
      </c>
      <c r="C580" s="30">
        <f>STOCK!E972</f>
        <v>0</v>
      </c>
      <c r="D580" s="30">
        <f>STOCK!F972</f>
        <v>0</v>
      </c>
      <c r="E580" s="30">
        <f>STOCK!G972</f>
        <v>0</v>
      </c>
      <c r="F580" s="30" t="e">
        <f>STOCK!#REF!</f>
        <v>#REF!</v>
      </c>
      <c r="G580" s="30">
        <f>STOCK!H972</f>
        <v>0</v>
      </c>
      <c r="H580" s="30" t="e">
        <f>STOCK!#REF!</f>
        <v>#REF!</v>
      </c>
      <c r="I580" s="30">
        <f>STOCK!I972</f>
        <v>0</v>
      </c>
      <c r="J580" s="30">
        <f>STOCK!J972</f>
        <v>0</v>
      </c>
      <c r="K580" s="30" t="e">
        <f>STOCK!#REF!</f>
        <v>#REF!</v>
      </c>
      <c r="L580" s="30">
        <f>STOCK!K972</f>
        <v>0</v>
      </c>
      <c r="U580" s="30">
        <v>1</v>
      </c>
      <c r="V580" s="30">
        <f>STOCK!O972</f>
        <v>0</v>
      </c>
      <c r="X580" s="30">
        <v>0</v>
      </c>
      <c r="Y580" s="30">
        <f t="shared" si="9"/>
        <v>0</v>
      </c>
      <c r="AG580" s="30">
        <f>STOCK!A972</f>
        <v>0</v>
      </c>
      <c r="AI580" s="30">
        <v>0</v>
      </c>
    </row>
    <row r="581" spans="1:35" x14ac:dyDescent="0.15">
      <c r="A581" s="30">
        <f>STOCK!C973</f>
        <v>0</v>
      </c>
      <c r="B581" s="30">
        <f>STOCK!D973</f>
        <v>0</v>
      </c>
      <c r="C581" s="30">
        <f>STOCK!E973</f>
        <v>0</v>
      </c>
      <c r="D581" s="30">
        <f>STOCK!F973</f>
        <v>0</v>
      </c>
      <c r="E581" s="30">
        <f>STOCK!G973</f>
        <v>0</v>
      </c>
      <c r="F581" s="30" t="e">
        <f>STOCK!#REF!</f>
        <v>#REF!</v>
      </c>
      <c r="G581" s="30">
        <f>STOCK!H973</f>
        <v>0</v>
      </c>
      <c r="H581" s="30" t="e">
        <f>STOCK!#REF!</f>
        <v>#REF!</v>
      </c>
      <c r="I581" s="30">
        <f>STOCK!I973</f>
        <v>0</v>
      </c>
      <c r="J581" s="30">
        <f>STOCK!J973</f>
        <v>0</v>
      </c>
      <c r="K581" s="30" t="e">
        <f>STOCK!#REF!</f>
        <v>#REF!</v>
      </c>
      <c r="L581" s="30">
        <f>STOCK!K973</f>
        <v>0</v>
      </c>
      <c r="U581" s="30">
        <v>1</v>
      </c>
      <c r="V581" s="30">
        <f>STOCK!O973</f>
        <v>0</v>
      </c>
      <c r="X581" s="30">
        <v>0</v>
      </c>
      <c r="Y581" s="30">
        <f t="shared" si="9"/>
        <v>0</v>
      </c>
      <c r="AG581" s="30">
        <f>STOCK!A973</f>
        <v>0</v>
      </c>
      <c r="AI581" s="30">
        <v>0</v>
      </c>
    </row>
    <row r="582" spans="1:35" x14ac:dyDescent="0.15">
      <c r="A582" s="30">
        <f>STOCK!C974</f>
        <v>0</v>
      </c>
      <c r="B582" s="30">
        <f>STOCK!D974</f>
        <v>0</v>
      </c>
      <c r="C582" s="30">
        <f>STOCK!E974</f>
        <v>0</v>
      </c>
      <c r="D582" s="30">
        <f>STOCK!F974</f>
        <v>0</v>
      </c>
      <c r="E582" s="30">
        <f>STOCK!G974</f>
        <v>0</v>
      </c>
      <c r="F582" s="30" t="e">
        <f>STOCK!#REF!</f>
        <v>#REF!</v>
      </c>
      <c r="G582" s="30">
        <f>STOCK!H974</f>
        <v>0</v>
      </c>
      <c r="H582" s="30" t="e">
        <f>STOCK!#REF!</f>
        <v>#REF!</v>
      </c>
      <c r="I582" s="30">
        <f>STOCK!I974</f>
        <v>0</v>
      </c>
      <c r="J582" s="30">
        <f>STOCK!J974</f>
        <v>0</v>
      </c>
      <c r="K582" s="30" t="e">
        <f>STOCK!#REF!</f>
        <v>#REF!</v>
      </c>
      <c r="L582" s="30">
        <f>STOCK!K974</f>
        <v>0</v>
      </c>
      <c r="U582" s="30">
        <v>1</v>
      </c>
      <c r="V582" s="30">
        <f>STOCK!O974</f>
        <v>0</v>
      </c>
      <c r="X582" s="30">
        <v>0</v>
      </c>
      <c r="Y582" s="30">
        <f t="shared" ref="Y582:Y587" si="10">IF(V582&gt;0,1,0)</f>
        <v>0</v>
      </c>
      <c r="AG582" s="30">
        <f>STOCK!A974</f>
        <v>0</v>
      </c>
      <c r="AI582" s="30">
        <v>0</v>
      </c>
    </row>
    <row r="583" spans="1:35" x14ac:dyDescent="0.15">
      <c r="A583" s="30">
        <f>STOCK!C975</f>
        <v>0</v>
      </c>
      <c r="B583" s="30">
        <f>STOCK!D975</f>
        <v>0</v>
      </c>
      <c r="C583" s="30">
        <f>STOCK!E975</f>
        <v>0</v>
      </c>
      <c r="D583" s="30">
        <f>STOCK!F975</f>
        <v>0</v>
      </c>
      <c r="E583" s="30">
        <f>STOCK!G975</f>
        <v>0</v>
      </c>
      <c r="F583" s="30" t="e">
        <f>STOCK!#REF!</f>
        <v>#REF!</v>
      </c>
      <c r="G583" s="30">
        <f>STOCK!H975</f>
        <v>0</v>
      </c>
      <c r="H583" s="30" t="e">
        <f>STOCK!#REF!</f>
        <v>#REF!</v>
      </c>
      <c r="I583" s="30">
        <f>STOCK!I975</f>
        <v>0</v>
      </c>
      <c r="J583" s="30">
        <f>STOCK!J975</f>
        <v>0</v>
      </c>
      <c r="K583" s="30" t="e">
        <f>STOCK!#REF!</f>
        <v>#REF!</v>
      </c>
      <c r="L583" s="30">
        <f>STOCK!K975</f>
        <v>0</v>
      </c>
      <c r="U583" s="30">
        <v>1</v>
      </c>
      <c r="V583" s="30">
        <f>STOCK!O975</f>
        <v>0</v>
      </c>
      <c r="X583" s="30">
        <v>0</v>
      </c>
      <c r="Y583" s="30">
        <f t="shared" si="10"/>
        <v>0</v>
      </c>
      <c r="AG583" s="30">
        <f>STOCK!A975</f>
        <v>0</v>
      </c>
      <c r="AI583" s="30">
        <v>0</v>
      </c>
    </row>
    <row r="584" spans="1:35" x14ac:dyDescent="0.15">
      <c r="A584" s="30">
        <f>STOCK!C976</f>
        <v>0</v>
      </c>
      <c r="B584" s="30">
        <f>STOCK!D976</f>
        <v>0</v>
      </c>
      <c r="C584" s="30">
        <f>STOCK!E976</f>
        <v>0</v>
      </c>
      <c r="D584" s="30">
        <f>STOCK!F976</f>
        <v>0</v>
      </c>
      <c r="E584" s="30">
        <f>STOCK!G976</f>
        <v>0</v>
      </c>
      <c r="F584" s="30" t="e">
        <f>STOCK!#REF!</f>
        <v>#REF!</v>
      </c>
      <c r="G584" s="30">
        <f>STOCK!H976</f>
        <v>0</v>
      </c>
      <c r="H584" s="30" t="e">
        <f>STOCK!#REF!</f>
        <v>#REF!</v>
      </c>
      <c r="I584" s="30">
        <f>STOCK!I976</f>
        <v>0</v>
      </c>
      <c r="J584" s="30">
        <f>STOCK!J976</f>
        <v>0</v>
      </c>
      <c r="K584" s="30" t="e">
        <f>STOCK!#REF!</f>
        <v>#REF!</v>
      </c>
      <c r="L584" s="30">
        <f>STOCK!K976</f>
        <v>0</v>
      </c>
      <c r="U584" s="30">
        <v>1</v>
      </c>
      <c r="V584" s="30">
        <f>STOCK!O976</f>
        <v>0</v>
      </c>
      <c r="X584" s="30">
        <v>0</v>
      </c>
      <c r="Y584" s="30">
        <f t="shared" si="10"/>
        <v>0</v>
      </c>
      <c r="AG584" s="30">
        <f>STOCK!A976</f>
        <v>0</v>
      </c>
      <c r="AI584" s="30">
        <v>0</v>
      </c>
    </row>
    <row r="585" spans="1:35" x14ac:dyDescent="0.15">
      <c r="A585" s="30">
        <f>STOCK!C977</f>
        <v>0</v>
      </c>
      <c r="B585" s="30">
        <f>STOCK!D977</f>
        <v>0</v>
      </c>
      <c r="C585" s="30">
        <f>STOCK!E977</f>
        <v>0</v>
      </c>
      <c r="D585" s="30">
        <f>STOCK!F977</f>
        <v>0</v>
      </c>
      <c r="E585" s="30">
        <f>STOCK!G977</f>
        <v>0</v>
      </c>
      <c r="F585" s="30" t="e">
        <f>STOCK!#REF!</f>
        <v>#REF!</v>
      </c>
      <c r="G585" s="30">
        <f>STOCK!H977</f>
        <v>0</v>
      </c>
      <c r="H585" s="30" t="e">
        <f>STOCK!#REF!</f>
        <v>#REF!</v>
      </c>
      <c r="I585" s="30">
        <f>STOCK!I977</f>
        <v>0</v>
      </c>
      <c r="J585" s="30">
        <f>STOCK!J977</f>
        <v>0</v>
      </c>
      <c r="K585" s="30" t="e">
        <f>STOCK!#REF!</f>
        <v>#REF!</v>
      </c>
      <c r="L585" s="30">
        <f>STOCK!K977</f>
        <v>0</v>
      </c>
      <c r="U585" s="30">
        <v>1</v>
      </c>
      <c r="V585" s="30">
        <f>STOCK!O977</f>
        <v>0</v>
      </c>
      <c r="X585" s="30">
        <v>0</v>
      </c>
      <c r="Y585" s="30">
        <f t="shared" si="10"/>
        <v>0</v>
      </c>
      <c r="AG585" s="30">
        <f>STOCK!A977</f>
        <v>0</v>
      </c>
      <c r="AI585" s="30">
        <v>0</v>
      </c>
    </row>
    <row r="586" spans="1:35" x14ac:dyDescent="0.15">
      <c r="A586" s="30">
        <f>STOCK!C978</f>
        <v>0</v>
      </c>
      <c r="B586" s="30">
        <f>STOCK!D978</f>
        <v>0</v>
      </c>
      <c r="C586" s="30">
        <f>STOCK!E978</f>
        <v>0</v>
      </c>
      <c r="D586" s="30">
        <f>STOCK!F978</f>
        <v>0</v>
      </c>
      <c r="E586" s="30">
        <f>STOCK!G978</f>
        <v>0</v>
      </c>
      <c r="F586" s="30" t="e">
        <f>STOCK!#REF!</f>
        <v>#REF!</v>
      </c>
      <c r="G586" s="30">
        <f>STOCK!H978</f>
        <v>0</v>
      </c>
      <c r="H586" s="30" t="e">
        <f>STOCK!#REF!</f>
        <v>#REF!</v>
      </c>
      <c r="I586" s="30">
        <f>STOCK!I978</f>
        <v>0</v>
      </c>
      <c r="J586" s="30">
        <f>STOCK!J978</f>
        <v>0</v>
      </c>
      <c r="K586" s="30" t="e">
        <f>STOCK!#REF!</f>
        <v>#REF!</v>
      </c>
      <c r="L586" s="30">
        <f>STOCK!K978</f>
        <v>0</v>
      </c>
      <c r="U586" s="30">
        <v>1</v>
      </c>
      <c r="V586" s="30">
        <f>STOCK!O978</f>
        <v>0</v>
      </c>
      <c r="X586" s="30">
        <v>0</v>
      </c>
      <c r="Y586" s="30">
        <f t="shared" si="10"/>
        <v>0</v>
      </c>
      <c r="AG586" s="30">
        <f>STOCK!A978</f>
        <v>0</v>
      </c>
      <c r="AI586" s="30">
        <v>0</v>
      </c>
    </row>
    <row r="587" spans="1:35" x14ac:dyDescent="0.15">
      <c r="A587" s="30">
        <f>STOCK!C979</f>
        <v>0</v>
      </c>
      <c r="B587" s="30">
        <f>STOCK!D979</f>
        <v>0</v>
      </c>
      <c r="C587" s="30">
        <f>STOCK!E979</f>
        <v>0</v>
      </c>
      <c r="D587" s="30">
        <f>STOCK!F979</f>
        <v>0</v>
      </c>
      <c r="E587" s="30">
        <f>STOCK!G979</f>
        <v>0</v>
      </c>
      <c r="F587" s="30" t="e">
        <f>STOCK!#REF!</f>
        <v>#REF!</v>
      </c>
      <c r="G587" s="30">
        <f>STOCK!H979</f>
        <v>0</v>
      </c>
      <c r="H587" s="30" t="e">
        <f>STOCK!#REF!</f>
        <v>#REF!</v>
      </c>
      <c r="I587" s="30">
        <f>STOCK!I979</f>
        <v>0</v>
      </c>
      <c r="J587" s="30">
        <f>STOCK!J979</f>
        <v>0</v>
      </c>
      <c r="K587" s="30" t="e">
        <f>STOCK!#REF!</f>
        <v>#REF!</v>
      </c>
      <c r="L587" s="30">
        <f>STOCK!K979</f>
        <v>0</v>
      </c>
      <c r="U587" s="30">
        <v>1</v>
      </c>
      <c r="V587" s="30">
        <f>STOCK!O979</f>
        <v>0</v>
      </c>
      <c r="X587" s="30">
        <v>0</v>
      </c>
      <c r="Y587" s="30">
        <f t="shared" si="10"/>
        <v>0</v>
      </c>
      <c r="AG587" s="30">
        <f>STOCK!A979</f>
        <v>0</v>
      </c>
      <c r="AI587" s="30">
        <v>0</v>
      </c>
    </row>
    <row r="588" spans="1:35" x14ac:dyDescent="0.15">
      <c r="A588" s="30">
        <f>STOCK!C980</f>
        <v>0</v>
      </c>
      <c r="B588" s="30">
        <f>STOCK!D980</f>
        <v>0</v>
      </c>
      <c r="C588" s="30">
        <f>STOCK!E980</f>
        <v>0</v>
      </c>
      <c r="D588" s="30">
        <f>STOCK!F980</f>
        <v>0</v>
      </c>
      <c r="E588" s="30">
        <f>STOCK!G980</f>
        <v>0</v>
      </c>
      <c r="F588" s="30" t="e">
        <f>STOCK!#REF!</f>
        <v>#REF!</v>
      </c>
      <c r="G588" s="30">
        <f>STOCK!H980</f>
        <v>0</v>
      </c>
      <c r="H588" s="30" t="e">
        <f>STOCK!#REF!</f>
        <v>#REF!</v>
      </c>
      <c r="I588" s="30">
        <f>STOCK!I980</f>
        <v>0</v>
      </c>
      <c r="J588" s="30">
        <f>STOCK!J980</f>
        <v>0</v>
      </c>
      <c r="K588" s="30" t="e">
        <f>STOCK!#REF!</f>
        <v>#REF!</v>
      </c>
      <c r="L588" s="30">
        <f>STOCK!K980</f>
        <v>0</v>
      </c>
      <c r="U588" s="30">
        <v>1</v>
      </c>
      <c r="V588" s="30">
        <f>STOCK!O980</f>
        <v>0</v>
      </c>
      <c r="X588" s="30">
        <v>0</v>
      </c>
      <c r="Y588" s="30">
        <f t="shared" ref="Y588:Y651" si="11">IF(V588&gt;0,1,0)</f>
        <v>0</v>
      </c>
      <c r="AG588" s="30">
        <f>STOCK!A980</f>
        <v>0</v>
      </c>
      <c r="AI588" s="30">
        <v>0</v>
      </c>
    </row>
    <row r="589" spans="1:35" x14ac:dyDescent="0.15">
      <c r="A589" s="30">
        <f>STOCK!C981</f>
        <v>0</v>
      </c>
      <c r="B589" s="30">
        <f>STOCK!D981</f>
        <v>0</v>
      </c>
      <c r="C589" s="30">
        <f>STOCK!E981</f>
        <v>0</v>
      </c>
      <c r="D589" s="30">
        <f>STOCK!F981</f>
        <v>0</v>
      </c>
      <c r="E589" s="30">
        <f>STOCK!G981</f>
        <v>0</v>
      </c>
      <c r="F589" s="30" t="e">
        <f>STOCK!#REF!</f>
        <v>#REF!</v>
      </c>
      <c r="G589" s="30">
        <f>STOCK!H981</f>
        <v>0</v>
      </c>
      <c r="H589" s="30" t="e">
        <f>STOCK!#REF!</f>
        <v>#REF!</v>
      </c>
      <c r="I589" s="30">
        <f>STOCK!I981</f>
        <v>0</v>
      </c>
      <c r="J589" s="30">
        <f>STOCK!J981</f>
        <v>0</v>
      </c>
      <c r="K589" s="30" t="e">
        <f>STOCK!#REF!</f>
        <v>#REF!</v>
      </c>
      <c r="L589" s="30">
        <f>STOCK!K981</f>
        <v>0</v>
      </c>
      <c r="U589" s="30">
        <v>1</v>
      </c>
      <c r="V589" s="30">
        <f>STOCK!O981</f>
        <v>0</v>
      </c>
      <c r="X589" s="30">
        <v>0</v>
      </c>
      <c r="Y589" s="30">
        <f t="shared" si="11"/>
        <v>0</v>
      </c>
      <c r="AG589" s="30">
        <f>STOCK!A981</f>
        <v>0</v>
      </c>
      <c r="AI589" s="30">
        <v>0</v>
      </c>
    </row>
    <row r="590" spans="1:35" x14ac:dyDescent="0.15">
      <c r="A590" s="30">
        <f>STOCK!C982</f>
        <v>0</v>
      </c>
      <c r="B590" s="30">
        <f>STOCK!D982</f>
        <v>0</v>
      </c>
      <c r="C590" s="30">
        <f>STOCK!E982</f>
        <v>0</v>
      </c>
      <c r="D590" s="30">
        <f>STOCK!F982</f>
        <v>0</v>
      </c>
      <c r="E590" s="30">
        <f>STOCK!G982</f>
        <v>0</v>
      </c>
      <c r="F590" s="30" t="e">
        <f>STOCK!#REF!</f>
        <v>#REF!</v>
      </c>
      <c r="G590" s="30">
        <f>STOCK!H982</f>
        <v>0</v>
      </c>
      <c r="H590" s="30" t="e">
        <f>STOCK!#REF!</f>
        <v>#REF!</v>
      </c>
      <c r="I590" s="30">
        <f>STOCK!I982</f>
        <v>0</v>
      </c>
      <c r="J590" s="30">
        <f>STOCK!J982</f>
        <v>0</v>
      </c>
      <c r="K590" s="30" t="e">
        <f>STOCK!#REF!</f>
        <v>#REF!</v>
      </c>
      <c r="L590" s="30">
        <f>STOCK!K982</f>
        <v>0</v>
      </c>
      <c r="U590" s="30">
        <v>1</v>
      </c>
      <c r="V590" s="30">
        <f>STOCK!O982</f>
        <v>0</v>
      </c>
      <c r="X590" s="30">
        <v>0</v>
      </c>
      <c r="Y590" s="30">
        <f t="shared" si="11"/>
        <v>0</v>
      </c>
      <c r="AG590" s="30">
        <f>STOCK!A982</f>
        <v>0</v>
      </c>
      <c r="AI590" s="30">
        <v>0</v>
      </c>
    </row>
    <row r="591" spans="1:35" x14ac:dyDescent="0.15">
      <c r="A591" s="30">
        <f>STOCK!C983</f>
        <v>0</v>
      </c>
      <c r="B591" s="30">
        <f>STOCK!D983</f>
        <v>0</v>
      </c>
      <c r="C591" s="30">
        <f>STOCK!E983</f>
        <v>0</v>
      </c>
      <c r="D591" s="30">
        <f>STOCK!F983</f>
        <v>0</v>
      </c>
      <c r="E591" s="30">
        <f>STOCK!G983</f>
        <v>0</v>
      </c>
      <c r="F591" s="30" t="e">
        <f>STOCK!#REF!</f>
        <v>#REF!</v>
      </c>
      <c r="G591" s="30">
        <f>STOCK!H983</f>
        <v>0</v>
      </c>
      <c r="H591" s="30" t="e">
        <f>STOCK!#REF!</f>
        <v>#REF!</v>
      </c>
      <c r="I591" s="30">
        <f>STOCK!I983</f>
        <v>0</v>
      </c>
      <c r="J591" s="30">
        <f>STOCK!J983</f>
        <v>0</v>
      </c>
      <c r="K591" s="30" t="e">
        <f>STOCK!#REF!</f>
        <v>#REF!</v>
      </c>
      <c r="L591" s="30">
        <f>STOCK!K983</f>
        <v>0</v>
      </c>
      <c r="U591" s="30">
        <v>1</v>
      </c>
      <c r="V591" s="30">
        <f>STOCK!O983</f>
        <v>0</v>
      </c>
      <c r="X591" s="30">
        <v>0</v>
      </c>
      <c r="Y591" s="30">
        <f t="shared" si="11"/>
        <v>0</v>
      </c>
      <c r="AG591" s="30">
        <f>STOCK!A983</f>
        <v>0</v>
      </c>
      <c r="AI591" s="30">
        <v>0</v>
      </c>
    </row>
    <row r="592" spans="1:35" x14ac:dyDescent="0.15">
      <c r="A592" s="30">
        <f>STOCK!C984</f>
        <v>0</v>
      </c>
      <c r="B592" s="30">
        <f>STOCK!D984</f>
        <v>0</v>
      </c>
      <c r="C592" s="30">
        <f>STOCK!E984</f>
        <v>0</v>
      </c>
      <c r="D592" s="30">
        <f>STOCK!F984</f>
        <v>0</v>
      </c>
      <c r="E592" s="30">
        <f>STOCK!G984</f>
        <v>0</v>
      </c>
      <c r="F592" s="30" t="e">
        <f>STOCK!#REF!</f>
        <v>#REF!</v>
      </c>
      <c r="G592" s="30">
        <f>STOCK!H984</f>
        <v>0</v>
      </c>
      <c r="H592" s="30" t="e">
        <f>STOCK!#REF!</f>
        <v>#REF!</v>
      </c>
      <c r="I592" s="30">
        <f>STOCK!I984</f>
        <v>0</v>
      </c>
      <c r="J592" s="30">
        <f>STOCK!J984</f>
        <v>0</v>
      </c>
      <c r="K592" s="30" t="e">
        <f>STOCK!#REF!</f>
        <v>#REF!</v>
      </c>
      <c r="L592" s="30">
        <f>STOCK!K984</f>
        <v>0</v>
      </c>
      <c r="U592" s="30">
        <v>1</v>
      </c>
      <c r="V592" s="30">
        <f>STOCK!O984</f>
        <v>0</v>
      </c>
      <c r="X592" s="30">
        <v>0</v>
      </c>
      <c r="Y592" s="30">
        <f t="shared" si="11"/>
        <v>0</v>
      </c>
      <c r="AG592" s="30">
        <f>STOCK!A984</f>
        <v>0</v>
      </c>
      <c r="AI592" s="30">
        <v>0</v>
      </c>
    </row>
    <row r="593" spans="1:35" x14ac:dyDescent="0.15">
      <c r="A593" s="30">
        <f>STOCK!C985</f>
        <v>0</v>
      </c>
      <c r="B593" s="30">
        <f>STOCK!D985</f>
        <v>0</v>
      </c>
      <c r="C593" s="30">
        <f>STOCK!E985</f>
        <v>0</v>
      </c>
      <c r="D593" s="30">
        <f>STOCK!F985</f>
        <v>0</v>
      </c>
      <c r="E593" s="30">
        <f>STOCK!G985</f>
        <v>0</v>
      </c>
      <c r="F593" s="30" t="e">
        <f>STOCK!#REF!</f>
        <v>#REF!</v>
      </c>
      <c r="G593" s="30">
        <f>STOCK!H985</f>
        <v>0</v>
      </c>
      <c r="H593" s="30" t="e">
        <f>STOCK!#REF!</f>
        <v>#REF!</v>
      </c>
      <c r="I593" s="30">
        <f>STOCK!I985</f>
        <v>0</v>
      </c>
      <c r="J593" s="30">
        <f>STOCK!J985</f>
        <v>0</v>
      </c>
      <c r="K593" s="30" t="e">
        <f>STOCK!#REF!</f>
        <v>#REF!</v>
      </c>
      <c r="L593" s="30">
        <f>STOCK!K985</f>
        <v>0</v>
      </c>
      <c r="U593" s="30">
        <v>1</v>
      </c>
      <c r="V593" s="30">
        <f>STOCK!O985</f>
        <v>0</v>
      </c>
      <c r="X593" s="30">
        <v>0</v>
      </c>
      <c r="Y593" s="30">
        <f t="shared" si="11"/>
        <v>0</v>
      </c>
      <c r="AG593" s="30">
        <f>STOCK!A985</f>
        <v>0</v>
      </c>
      <c r="AI593" s="30">
        <v>0</v>
      </c>
    </row>
    <row r="594" spans="1:35" x14ac:dyDescent="0.15">
      <c r="A594" s="30">
        <f>STOCK!C986</f>
        <v>0</v>
      </c>
      <c r="B594" s="30">
        <f>STOCK!D986</f>
        <v>0</v>
      </c>
      <c r="C594" s="30">
        <f>STOCK!E986</f>
        <v>0</v>
      </c>
      <c r="D594" s="30">
        <f>STOCK!F986</f>
        <v>0</v>
      </c>
      <c r="E594" s="30">
        <f>STOCK!G986</f>
        <v>0</v>
      </c>
      <c r="F594" s="30" t="e">
        <f>STOCK!#REF!</f>
        <v>#REF!</v>
      </c>
      <c r="G594" s="30">
        <f>STOCK!H986</f>
        <v>0</v>
      </c>
      <c r="H594" s="30" t="e">
        <f>STOCK!#REF!</f>
        <v>#REF!</v>
      </c>
      <c r="I594" s="30">
        <f>STOCK!I986</f>
        <v>0</v>
      </c>
      <c r="J594" s="30">
        <f>STOCK!J986</f>
        <v>0</v>
      </c>
      <c r="K594" s="30" t="e">
        <f>STOCK!#REF!</f>
        <v>#REF!</v>
      </c>
      <c r="L594" s="30">
        <f>STOCK!K986</f>
        <v>0</v>
      </c>
      <c r="U594" s="30">
        <v>1</v>
      </c>
      <c r="V594" s="30">
        <f>STOCK!O986</f>
        <v>0</v>
      </c>
      <c r="X594" s="30">
        <v>0</v>
      </c>
      <c r="Y594" s="30">
        <f t="shared" si="11"/>
        <v>0</v>
      </c>
      <c r="AG594" s="30">
        <f>STOCK!A986</f>
        <v>0</v>
      </c>
      <c r="AI594" s="30">
        <v>0</v>
      </c>
    </row>
    <row r="595" spans="1:35" x14ac:dyDescent="0.15">
      <c r="A595" s="30">
        <f>STOCK!C987</f>
        <v>0</v>
      </c>
      <c r="B595" s="30">
        <f>STOCK!D987</f>
        <v>0</v>
      </c>
      <c r="C595" s="30">
        <f>STOCK!E987</f>
        <v>0</v>
      </c>
      <c r="D595" s="30">
        <f>STOCK!F987</f>
        <v>0</v>
      </c>
      <c r="E595" s="30">
        <f>STOCK!G987</f>
        <v>0</v>
      </c>
      <c r="F595" s="30" t="e">
        <f>STOCK!#REF!</f>
        <v>#REF!</v>
      </c>
      <c r="G595" s="30">
        <f>STOCK!H987</f>
        <v>0</v>
      </c>
      <c r="H595" s="30" t="e">
        <f>STOCK!#REF!</f>
        <v>#REF!</v>
      </c>
      <c r="I595" s="30">
        <f>STOCK!I987</f>
        <v>0</v>
      </c>
      <c r="J595" s="30">
        <f>STOCK!J987</f>
        <v>0</v>
      </c>
      <c r="K595" s="30" t="e">
        <f>STOCK!#REF!</f>
        <v>#REF!</v>
      </c>
      <c r="L595" s="30">
        <f>STOCK!K987</f>
        <v>0</v>
      </c>
      <c r="U595" s="30">
        <v>1</v>
      </c>
      <c r="V595" s="30">
        <f>STOCK!O987</f>
        <v>0</v>
      </c>
      <c r="X595" s="30">
        <v>0</v>
      </c>
      <c r="Y595" s="30">
        <f t="shared" si="11"/>
        <v>0</v>
      </c>
      <c r="AG595" s="30">
        <f>STOCK!A987</f>
        <v>0</v>
      </c>
      <c r="AI595" s="30">
        <v>0</v>
      </c>
    </row>
    <row r="596" spans="1:35" x14ac:dyDescent="0.15">
      <c r="A596" s="30">
        <f>STOCK!C988</f>
        <v>0</v>
      </c>
      <c r="B596" s="30">
        <f>STOCK!D988</f>
        <v>0</v>
      </c>
      <c r="C596" s="30">
        <f>STOCK!E988</f>
        <v>0</v>
      </c>
      <c r="D596" s="30">
        <f>STOCK!F988</f>
        <v>0</v>
      </c>
      <c r="E596" s="30">
        <f>STOCK!G988</f>
        <v>0</v>
      </c>
      <c r="F596" s="30" t="e">
        <f>STOCK!#REF!</f>
        <v>#REF!</v>
      </c>
      <c r="G596" s="30">
        <f>STOCK!H988</f>
        <v>0</v>
      </c>
      <c r="H596" s="30" t="e">
        <f>STOCK!#REF!</f>
        <v>#REF!</v>
      </c>
      <c r="I596" s="30">
        <f>STOCK!I988</f>
        <v>0</v>
      </c>
      <c r="J596" s="30">
        <f>STOCK!J988</f>
        <v>0</v>
      </c>
      <c r="K596" s="30" t="e">
        <f>STOCK!#REF!</f>
        <v>#REF!</v>
      </c>
      <c r="L596" s="30">
        <f>STOCK!K988</f>
        <v>0</v>
      </c>
      <c r="U596" s="30">
        <v>1</v>
      </c>
      <c r="V596" s="30">
        <f>STOCK!O988</f>
        <v>0</v>
      </c>
      <c r="X596" s="30">
        <v>0</v>
      </c>
      <c r="Y596" s="30">
        <f t="shared" si="11"/>
        <v>0</v>
      </c>
      <c r="AG596" s="30">
        <f>STOCK!A988</f>
        <v>0</v>
      </c>
      <c r="AI596" s="30">
        <v>0</v>
      </c>
    </row>
    <row r="597" spans="1:35" x14ac:dyDescent="0.15">
      <c r="A597" s="30">
        <f>STOCK!C989</f>
        <v>0</v>
      </c>
      <c r="B597" s="30">
        <f>STOCK!D989</f>
        <v>0</v>
      </c>
      <c r="C597" s="30">
        <f>STOCK!E989</f>
        <v>0</v>
      </c>
      <c r="D597" s="30">
        <f>STOCK!F989</f>
        <v>0</v>
      </c>
      <c r="E597" s="30">
        <f>STOCK!G989</f>
        <v>0</v>
      </c>
      <c r="F597" s="30" t="e">
        <f>STOCK!#REF!</f>
        <v>#REF!</v>
      </c>
      <c r="G597" s="30">
        <f>STOCK!H989</f>
        <v>0</v>
      </c>
      <c r="H597" s="30" t="e">
        <f>STOCK!#REF!</f>
        <v>#REF!</v>
      </c>
      <c r="I597" s="30">
        <f>STOCK!I989</f>
        <v>0</v>
      </c>
      <c r="J597" s="30">
        <f>STOCK!J989</f>
        <v>0</v>
      </c>
      <c r="K597" s="30" t="e">
        <f>STOCK!#REF!</f>
        <v>#REF!</v>
      </c>
      <c r="L597" s="30">
        <f>STOCK!K989</f>
        <v>0</v>
      </c>
      <c r="U597" s="30">
        <v>1</v>
      </c>
      <c r="V597" s="30">
        <f>STOCK!O989</f>
        <v>0</v>
      </c>
      <c r="X597" s="30">
        <v>0</v>
      </c>
      <c r="Y597" s="30">
        <f t="shared" si="11"/>
        <v>0</v>
      </c>
      <c r="AG597" s="30">
        <f>STOCK!A989</f>
        <v>0</v>
      </c>
      <c r="AI597" s="30">
        <v>0</v>
      </c>
    </row>
    <row r="598" spans="1:35" x14ac:dyDescent="0.15">
      <c r="A598" s="30">
        <f>STOCK!C990</f>
        <v>0</v>
      </c>
      <c r="B598" s="30">
        <f>STOCK!D990</f>
        <v>0</v>
      </c>
      <c r="C598" s="30">
        <f>STOCK!E990</f>
        <v>0</v>
      </c>
      <c r="D598" s="30">
        <f>STOCK!F990</f>
        <v>0</v>
      </c>
      <c r="E598" s="30">
        <f>STOCK!G990</f>
        <v>0</v>
      </c>
      <c r="F598" s="30" t="e">
        <f>STOCK!#REF!</f>
        <v>#REF!</v>
      </c>
      <c r="G598" s="30">
        <f>STOCK!H990</f>
        <v>0</v>
      </c>
      <c r="H598" s="30" t="e">
        <f>STOCK!#REF!</f>
        <v>#REF!</v>
      </c>
      <c r="I598" s="30">
        <f>STOCK!I990</f>
        <v>0</v>
      </c>
      <c r="J598" s="30">
        <f>STOCK!J990</f>
        <v>0</v>
      </c>
      <c r="K598" s="30" t="e">
        <f>STOCK!#REF!</f>
        <v>#REF!</v>
      </c>
      <c r="L598" s="30">
        <f>STOCK!K990</f>
        <v>0</v>
      </c>
      <c r="U598" s="30">
        <v>1</v>
      </c>
      <c r="V598" s="30">
        <f>STOCK!O990</f>
        <v>0</v>
      </c>
      <c r="X598" s="30">
        <v>0</v>
      </c>
      <c r="Y598" s="30">
        <f t="shared" si="11"/>
        <v>0</v>
      </c>
      <c r="AG598" s="30">
        <f>STOCK!A990</f>
        <v>0</v>
      </c>
      <c r="AI598" s="30">
        <v>0</v>
      </c>
    </row>
    <row r="599" spans="1:35" x14ac:dyDescent="0.15">
      <c r="A599" s="30">
        <f>STOCK!C991</f>
        <v>0</v>
      </c>
      <c r="B599" s="30">
        <f>STOCK!D991</f>
        <v>0</v>
      </c>
      <c r="C599" s="30">
        <f>STOCK!E991</f>
        <v>0</v>
      </c>
      <c r="D599" s="30">
        <f>STOCK!F991</f>
        <v>0</v>
      </c>
      <c r="E599" s="30">
        <f>STOCK!G991</f>
        <v>0</v>
      </c>
      <c r="F599" s="30" t="e">
        <f>STOCK!#REF!</f>
        <v>#REF!</v>
      </c>
      <c r="G599" s="30">
        <f>STOCK!H991</f>
        <v>0</v>
      </c>
      <c r="H599" s="30" t="e">
        <f>STOCK!#REF!</f>
        <v>#REF!</v>
      </c>
      <c r="I599" s="30">
        <f>STOCK!I991</f>
        <v>0</v>
      </c>
      <c r="J599" s="30">
        <f>STOCK!J991</f>
        <v>0</v>
      </c>
      <c r="K599" s="30" t="e">
        <f>STOCK!#REF!</f>
        <v>#REF!</v>
      </c>
      <c r="L599" s="30">
        <f>STOCK!K991</f>
        <v>0</v>
      </c>
      <c r="U599" s="30">
        <v>1</v>
      </c>
      <c r="V599" s="30">
        <f>STOCK!O991</f>
        <v>0</v>
      </c>
      <c r="X599" s="30">
        <v>0</v>
      </c>
      <c r="Y599" s="30">
        <f t="shared" si="11"/>
        <v>0</v>
      </c>
      <c r="AG599" s="30">
        <f>STOCK!A991</f>
        <v>0</v>
      </c>
      <c r="AI599" s="30">
        <v>0</v>
      </c>
    </row>
    <row r="600" spans="1:35" x14ac:dyDescent="0.15">
      <c r="A600" s="30">
        <f>STOCK!C992</f>
        <v>0</v>
      </c>
      <c r="B600" s="30">
        <f>STOCK!D992</f>
        <v>0</v>
      </c>
      <c r="C600" s="30">
        <f>STOCK!E992</f>
        <v>0</v>
      </c>
      <c r="D600" s="30">
        <f>STOCK!F992</f>
        <v>0</v>
      </c>
      <c r="E600" s="30">
        <f>STOCK!G992</f>
        <v>0</v>
      </c>
      <c r="F600" s="30" t="e">
        <f>STOCK!#REF!</f>
        <v>#REF!</v>
      </c>
      <c r="G600" s="30">
        <f>STOCK!H992</f>
        <v>0</v>
      </c>
      <c r="H600" s="30" t="e">
        <f>STOCK!#REF!</f>
        <v>#REF!</v>
      </c>
      <c r="I600" s="30">
        <f>STOCK!I992</f>
        <v>0</v>
      </c>
      <c r="J600" s="30">
        <f>STOCK!J992</f>
        <v>0</v>
      </c>
      <c r="K600" s="30" t="e">
        <f>STOCK!#REF!</f>
        <v>#REF!</v>
      </c>
      <c r="L600" s="30">
        <f>STOCK!K992</f>
        <v>0</v>
      </c>
      <c r="U600" s="30">
        <v>1</v>
      </c>
      <c r="V600" s="30">
        <f>STOCK!O992</f>
        <v>0</v>
      </c>
      <c r="X600" s="30">
        <v>0</v>
      </c>
      <c r="Y600" s="30">
        <f t="shared" si="11"/>
        <v>0</v>
      </c>
      <c r="AG600" s="30">
        <f>STOCK!A992</f>
        <v>0</v>
      </c>
      <c r="AI600" s="30">
        <v>0</v>
      </c>
    </row>
    <row r="601" spans="1:35" x14ac:dyDescent="0.15">
      <c r="A601" s="30">
        <f>STOCK!C993</f>
        <v>0</v>
      </c>
      <c r="B601" s="30">
        <f>STOCK!D993</f>
        <v>0</v>
      </c>
      <c r="C601" s="30">
        <f>STOCK!E993</f>
        <v>0</v>
      </c>
      <c r="D601" s="30">
        <f>STOCK!F993</f>
        <v>0</v>
      </c>
      <c r="E601" s="30">
        <f>STOCK!G993</f>
        <v>0</v>
      </c>
      <c r="F601" s="30" t="e">
        <f>STOCK!#REF!</f>
        <v>#REF!</v>
      </c>
      <c r="G601" s="30">
        <f>STOCK!H993</f>
        <v>0</v>
      </c>
      <c r="H601" s="30" t="e">
        <f>STOCK!#REF!</f>
        <v>#REF!</v>
      </c>
      <c r="I601" s="30">
        <f>STOCK!I993</f>
        <v>0</v>
      </c>
      <c r="J601" s="30">
        <f>STOCK!J993</f>
        <v>0</v>
      </c>
      <c r="K601" s="30" t="e">
        <f>STOCK!#REF!</f>
        <v>#REF!</v>
      </c>
      <c r="L601" s="30">
        <f>STOCK!K993</f>
        <v>0</v>
      </c>
      <c r="U601" s="30">
        <v>1</v>
      </c>
      <c r="V601" s="30">
        <f>STOCK!O993</f>
        <v>0</v>
      </c>
      <c r="X601" s="30">
        <v>0</v>
      </c>
      <c r="Y601" s="30">
        <f t="shared" si="11"/>
        <v>0</v>
      </c>
      <c r="AG601" s="30">
        <f>STOCK!A993</f>
        <v>0</v>
      </c>
      <c r="AI601" s="30">
        <v>0</v>
      </c>
    </row>
    <row r="602" spans="1:35" x14ac:dyDescent="0.15">
      <c r="A602" s="30">
        <f>STOCK!C994</f>
        <v>0</v>
      </c>
      <c r="B602" s="30">
        <f>STOCK!D994</f>
        <v>0</v>
      </c>
      <c r="C602" s="30">
        <f>STOCK!E994</f>
        <v>0</v>
      </c>
      <c r="D602" s="30">
        <f>STOCK!F994</f>
        <v>0</v>
      </c>
      <c r="E602" s="30">
        <f>STOCK!G994</f>
        <v>0</v>
      </c>
      <c r="F602" s="30" t="e">
        <f>STOCK!#REF!</f>
        <v>#REF!</v>
      </c>
      <c r="G602" s="30">
        <f>STOCK!H994</f>
        <v>0</v>
      </c>
      <c r="H602" s="30" t="e">
        <f>STOCK!#REF!</f>
        <v>#REF!</v>
      </c>
      <c r="I602" s="30">
        <f>STOCK!I994</f>
        <v>0</v>
      </c>
      <c r="J602" s="30">
        <f>STOCK!J994</f>
        <v>0</v>
      </c>
      <c r="K602" s="30" t="e">
        <f>STOCK!#REF!</f>
        <v>#REF!</v>
      </c>
      <c r="L602" s="30">
        <f>STOCK!K994</f>
        <v>0</v>
      </c>
      <c r="U602" s="30">
        <v>1</v>
      </c>
      <c r="V602" s="30">
        <f>STOCK!O994</f>
        <v>0</v>
      </c>
      <c r="X602" s="30">
        <v>0</v>
      </c>
      <c r="Y602" s="30">
        <f t="shared" si="11"/>
        <v>0</v>
      </c>
      <c r="AG602" s="30">
        <f>STOCK!A994</f>
        <v>0</v>
      </c>
      <c r="AI602" s="30">
        <v>0</v>
      </c>
    </row>
    <row r="603" spans="1:35" x14ac:dyDescent="0.15">
      <c r="A603" s="30">
        <f>STOCK!C995</f>
        <v>0</v>
      </c>
      <c r="B603" s="30">
        <f>STOCK!D995</f>
        <v>0</v>
      </c>
      <c r="C603" s="30">
        <f>STOCK!E995</f>
        <v>0</v>
      </c>
      <c r="D603" s="30">
        <f>STOCK!F995</f>
        <v>0</v>
      </c>
      <c r="E603" s="30">
        <f>STOCK!G995</f>
        <v>0</v>
      </c>
      <c r="F603" s="30" t="e">
        <f>STOCK!#REF!</f>
        <v>#REF!</v>
      </c>
      <c r="G603" s="30">
        <f>STOCK!H995</f>
        <v>0</v>
      </c>
      <c r="H603" s="30" t="e">
        <f>STOCK!#REF!</f>
        <v>#REF!</v>
      </c>
      <c r="I603" s="30">
        <f>STOCK!I995</f>
        <v>0</v>
      </c>
      <c r="J603" s="30">
        <f>STOCK!J995</f>
        <v>0</v>
      </c>
      <c r="K603" s="30" t="e">
        <f>STOCK!#REF!</f>
        <v>#REF!</v>
      </c>
      <c r="L603" s="30">
        <f>STOCK!K995</f>
        <v>0</v>
      </c>
      <c r="U603" s="30">
        <v>1</v>
      </c>
      <c r="V603" s="30">
        <f>STOCK!O995</f>
        <v>0</v>
      </c>
      <c r="X603" s="30">
        <v>0</v>
      </c>
      <c r="Y603" s="30">
        <f t="shared" si="11"/>
        <v>0</v>
      </c>
      <c r="AG603" s="30">
        <f>STOCK!A995</f>
        <v>0</v>
      </c>
      <c r="AI603" s="30">
        <v>0</v>
      </c>
    </row>
    <row r="604" spans="1:35" x14ac:dyDescent="0.15">
      <c r="A604" s="30">
        <f>STOCK!C996</f>
        <v>0</v>
      </c>
      <c r="B604" s="30">
        <f>STOCK!D996</f>
        <v>0</v>
      </c>
      <c r="C604" s="30">
        <f>STOCK!E996</f>
        <v>0</v>
      </c>
      <c r="D604" s="30">
        <f>STOCK!F996</f>
        <v>0</v>
      </c>
      <c r="E604" s="30">
        <f>STOCK!G996</f>
        <v>0</v>
      </c>
      <c r="F604" s="30" t="e">
        <f>STOCK!#REF!</f>
        <v>#REF!</v>
      </c>
      <c r="G604" s="30">
        <f>STOCK!H996</f>
        <v>0</v>
      </c>
      <c r="H604" s="30" t="e">
        <f>STOCK!#REF!</f>
        <v>#REF!</v>
      </c>
      <c r="I604" s="30">
        <f>STOCK!I996</f>
        <v>0</v>
      </c>
      <c r="J604" s="30">
        <f>STOCK!J996</f>
        <v>0</v>
      </c>
      <c r="K604" s="30" t="e">
        <f>STOCK!#REF!</f>
        <v>#REF!</v>
      </c>
      <c r="L604" s="30">
        <f>STOCK!K996</f>
        <v>0</v>
      </c>
      <c r="U604" s="30">
        <v>1</v>
      </c>
      <c r="V604" s="30">
        <f>STOCK!O996</f>
        <v>0</v>
      </c>
      <c r="X604" s="30">
        <v>0</v>
      </c>
      <c r="Y604" s="30">
        <f t="shared" si="11"/>
        <v>0</v>
      </c>
      <c r="AG604" s="30">
        <f>STOCK!A996</f>
        <v>0</v>
      </c>
      <c r="AI604" s="30">
        <v>0</v>
      </c>
    </row>
    <row r="605" spans="1:35" x14ac:dyDescent="0.15">
      <c r="A605" s="30">
        <f>STOCK!C997</f>
        <v>0</v>
      </c>
      <c r="B605" s="30">
        <f>STOCK!D997</f>
        <v>0</v>
      </c>
      <c r="C605" s="30">
        <f>STOCK!E997</f>
        <v>0</v>
      </c>
      <c r="D605" s="30">
        <f>STOCK!F997</f>
        <v>0</v>
      </c>
      <c r="E605" s="30">
        <f>STOCK!G997</f>
        <v>0</v>
      </c>
      <c r="F605" s="30" t="e">
        <f>STOCK!#REF!</f>
        <v>#REF!</v>
      </c>
      <c r="G605" s="30">
        <f>STOCK!H997</f>
        <v>0</v>
      </c>
      <c r="H605" s="30" t="e">
        <f>STOCK!#REF!</f>
        <v>#REF!</v>
      </c>
      <c r="I605" s="30">
        <f>STOCK!I997</f>
        <v>0</v>
      </c>
      <c r="J605" s="30">
        <f>STOCK!J997</f>
        <v>0</v>
      </c>
      <c r="K605" s="30" t="e">
        <f>STOCK!#REF!</f>
        <v>#REF!</v>
      </c>
      <c r="L605" s="30">
        <f>STOCK!K997</f>
        <v>0</v>
      </c>
      <c r="U605" s="30">
        <v>1</v>
      </c>
      <c r="V605" s="30">
        <f>STOCK!O997</f>
        <v>0</v>
      </c>
      <c r="X605" s="30">
        <v>0</v>
      </c>
      <c r="Y605" s="30">
        <f t="shared" si="11"/>
        <v>0</v>
      </c>
      <c r="AG605" s="30">
        <f>STOCK!A997</f>
        <v>0</v>
      </c>
      <c r="AI605" s="30">
        <v>0</v>
      </c>
    </row>
    <row r="606" spans="1:35" x14ac:dyDescent="0.15">
      <c r="A606" s="30">
        <f>STOCK!C998</f>
        <v>0</v>
      </c>
      <c r="B606" s="30">
        <f>STOCK!D998</f>
        <v>0</v>
      </c>
      <c r="C606" s="30">
        <f>STOCK!E998</f>
        <v>0</v>
      </c>
      <c r="D606" s="30">
        <f>STOCK!F998</f>
        <v>0</v>
      </c>
      <c r="E606" s="30">
        <f>STOCK!G998</f>
        <v>0</v>
      </c>
      <c r="F606" s="30" t="e">
        <f>STOCK!#REF!</f>
        <v>#REF!</v>
      </c>
      <c r="G606" s="30">
        <f>STOCK!H998</f>
        <v>0</v>
      </c>
      <c r="H606" s="30" t="e">
        <f>STOCK!#REF!</f>
        <v>#REF!</v>
      </c>
      <c r="I606" s="30">
        <f>STOCK!I998</f>
        <v>0</v>
      </c>
      <c r="J606" s="30">
        <f>STOCK!J998</f>
        <v>0</v>
      </c>
      <c r="K606" s="30" t="e">
        <f>STOCK!#REF!</f>
        <v>#REF!</v>
      </c>
      <c r="L606" s="30">
        <f>STOCK!K998</f>
        <v>0</v>
      </c>
      <c r="U606" s="30">
        <v>1</v>
      </c>
      <c r="V606" s="30">
        <f>STOCK!O998</f>
        <v>0</v>
      </c>
      <c r="X606" s="30">
        <v>0</v>
      </c>
      <c r="Y606" s="30">
        <f t="shared" si="11"/>
        <v>0</v>
      </c>
      <c r="AG606" s="30">
        <f>STOCK!A998</f>
        <v>0</v>
      </c>
      <c r="AI606" s="30">
        <v>0</v>
      </c>
    </row>
    <row r="607" spans="1:35" x14ac:dyDescent="0.15">
      <c r="A607" s="30">
        <f>STOCK!C999</f>
        <v>0</v>
      </c>
      <c r="B607" s="30">
        <f>STOCK!D999</f>
        <v>0</v>
      </c>
      <c r="C607" s="30">
        <f>STOCK!E999</f>
        <v>0</v>
      </c>
      <c r="D607" s="30">
        <f>STOCK!F999</f>
        <v>0</v>
      </c>
      <c r="E607" s="30">
        <f>STOCK!G999</f>
        <v>0</v>
      </c>
      <c r="F607" s="30" t="e">
        <f>STOCK!#REF!</f>
        <v>#REF!</v>
      </c>
      <c r="G607" s="30">
        <f>STOCK!H999</f>
        <v>0</v>
      </c>
      <c r="H607" s="30" t="e">
        <f>STOCK!#REF!</f>
        <v>#REF!</v>
      </c>
      <c r="I607" s="30">
        <f>STOCK!I999</f>
        <v>0</v>
      </c>
      <c r="J607" s="30">
        <f>STOCK!J999</f>
        <v>0</v>
      </c>
      <c r="K607" s="30" t="e">
        <f>STOCK!#REF!</f>
        <v>#REF!</v>
      </c>
      <c r="L607" s="30">
        <f>STOCK!K999</f>
        <v>0</v>
      </c>
      <c r="U607" s="30">
        <v>1</v>
      </c>
      <c r="V607" s="30">
        <f>STOCK!O999</f>
        <v>0</v>
      </c>
      <c r="X607" s="30">
        <v>0</v>
      </c>
      <c r="Y607" s="30">
        <f t="shared" si="11"/>
        <v>0</v>
      </c>
      <c r="AG607" s="30">
        <f>STOCK!A999</f>
        <v>0</v>
      </c>
      <c r="AI607" s="30">
        <v>0</v>
      </c>
    </row>
    <row r="608" spans="1:35" x14ac:dyDescent="0.15">
      <c r="A608" s="30">
        <f>STOCK!C1000</f>
        <v>0</v>
      </c>
      <c r="B608" s="30">
        <f>STOCK!D1000</f>
        <v>0</v>
      </c>
      <c r="C608" s="30">
        <f>STOCK!E1000</f>
        <v>0</v>
      </c>
      <c r="D608" s="30">
        <f>STOCK!F1000</f>
        <v>0</v>
      </c>
      <c r="E608" s="30">
        <f>STOCK!G1000</f>
        <v>0</v>
      </c>
      <c r="F608" s="30" t="e">
        <f>STOCK!#REF!</f>
        <v>#REF!</v>
      </c>
      <c r="G608" s="30">
        <f>STOCK!H1000</f>
        <v>0</v>
      </c>
      <c r="H608" s="30" t="e">
        <f>STOCK!#REF!</f>
        <v>#REF!</v>
      </c>
      <c r="I608" s="30">
        <f>STOCK!I1000</f>
        <v>0</v>
      </c>
      <c r="J608" s="30">
        <f>STOCK!J1000</f>
        <v>0</v>
      </c>
      <c r="K608" s="30" t="e">
        <f>STOCK!#REF!</f>
        <v>#REF!</v>
      </c>
      <c r="L608" s="30">
        <f>STOCK!K1000</f>
        <v>0</v>
      </c>
      <c r="U608" s="30">
        <v>1</v>
      </c>
      <c r="V608" s="30">
        <f>STOCK!O1000</f>
        <v>0</v>
      </c>
      <c r="X608" s="30">
        <v>0</v>
      </c>
      <c r="Y608" s="30">
        <f t="shared" si="11"/>
        <v>0</v>
      </c>
      <c r="AG608" s="30">
        <f>STOCK!A1000</f>
        <v>0</v>
      </c>
      <c r="AI608" s="30">
        <v>0</v>
      </c>
    </row>
    <row r="609" spans="1:35" x14ac:dyDescent="0.15">
      <c r="A609" s="30">
        <f>STOCK!C1001</f>
        <v>0</v>
      </c>
      <c r="B609" s="30">
        <f>STOCK!D1001</f>
        <v>0</v>
      </c>
      <c r="C609" s="30">
        <f>STOCK!E1001</f>
        <v>0</v>
      </c>
      <c r="D609" s="30">
        <f>STOCK!F1001</f>
        <v>0</v>
      </c>
      <c r="E609" s="30">
        <f>STOCK!G1001</f>
        <v>0</v>
      </c>
      <c r="F609" s="30" t="e">
        <f>STOCK!#REF!</f>
        <v>#REF!</v>
      </c>
      <c r="G609" s="30">
        <f>STOCK!H1001</f>
        <v>0</v>
      </c>
      <c r="H609" s="30" t="e">
        <f>STOCK!#REF!</f>
        <v>#REF!</v>
      </c>
      <c r="I609" s="30">
        <f>STOCK!I1001</f>
        <v>0</v>
      </c>
      <c r="J609" s="30">
        <f>STOCK!J1001</f>
        <v>0</v>
      </c>
      <c r="K609" s="30" t="e">
        <f>STOCK!#REF!</f>
        <v>#REF!</v>
      </c>
      <c r="L609" s="30">
        <f>STOCK!K1001</f>
        <v>0</v>
      </c>
      <c r="U609" s="30">
        <v>1</v>
      </c>
      <c r="V609" s="30">
        <f>STOCK!O1001</f>
        <v>0</v>
      </c>
      <c r="X609" s="30">
        <v>0</v>
      </c>
      <c r="Y609" s="30">
        <f t="shared" si="11"/>
        <v>0</v>
      </c>
      <c r="AG609" s="30">
        <f>STOCK!A1001</f>
        <v>0</v>
      </c>
      <c r="AI609" s="30">
        <v>0</v>
      </c>
    </row>
    <row r="610" spans="1:35" x14ac:dyDescent="0.15">
      <c r="A610" s="30">
        <f>STOCK!C1002</f>
        <v>0</v>
      </c>
      <c r="B610" s="30">
        <f>STOCK!D1002</f>
        <v>0</v>
      </c>
      <c r="C610" s="30">
        <f>STOCK!E1002</f>
        <v>0</v>
      </c>
      <c r="D610" s="30">
        <f>STOCK!F1002</f>
        <v>0</v>
      </c>
      <c r="E610" s="30">
        <f>STOCK!G1002</f>
        <v>0</v>
      </c>
      <c r="F610" s="30" t="e">
        <f>STOCK!#REF!</f>
        <v>#REF!</v>
      </c>
      <c r="G610" s="30">
        <f>STOCK!H1002</f>
        <v>0</v>
      </c>
      <c r="H610" s="30" t="e">
        <f>STOCK!#REF!</f>
        <v>#REF!</v>
      </c>
      <c r="I610" s="30">
        <f>STOCK!I1002</f>
        <v>0</v>
      </c>
      <c r="J610" s="30">
        <f>STOCK!J1002</f>
        <v>0</v>
      </c>
      <c r="K610" s="30" t="e">
        <f>STOCK!#REF!</f>
        <v>#REF!</v>
      </c>
      <c r="L610" s="30">
        <f>STOCK!K1002</f>
        <v>0</v>
      </c>
      <c r="U610" s="30">
        <v>1</v>
      </c>
      <c r="V610" s="30">
        <f>STOCK!O1002</f>
        <v>0</v>
      </c>
      <c r="X610" s="30">
        <v>0</v>
      </c>
      <c r="Y610" s="30">
        <f t="shared" si="11"/>
        <v>0</v>
      </c>
      <c r="AG610" s="30">
        <f>STOCK!A1002</f>
        <v>0</v>
      </c>
      <c r="AI610" s="30">
        <v>0</v>
      </c>
    </row>
    <row r="611" spans="1:35" x14ac:dyDescent="0.15">
      <c r="A611" s="30">
        <f>STOCK!C1003</f>
        <v>0</v>
      </c>
      <c r="B611" s="30">
        <f>STOCK!D1003</f>
        <v>0</v>
      </c>
      <c r="C611" s="30">
        <f>STOCK!E1003</f>
        <v>0</v>
      </c>
      <c r="D611" s="30">
        <f>STOCK!F1003</f>
        <v>0</v>
      </c>
      <c r="E611" s="30">
        <f>STOCK!G1003</f>
        <v>0</v>
      </c>
      <c r="F611" s="30" t="e">
        <f>STOCK!#REF!</f>
        <v>#REF!</v>
      </c>
      <c r="G611" s="30">
        <f>STOCK!H1003</f>
        <v>0</v>
      </c>
      <c r="H611" s="30" t="e">
        <f>STOCK!#REF!</f>
        <v>#REF!</v>
      </c>
      <c r="I611" s="30">
        <f>STOCK!I1003</f>
        <v>0</v>
      </c>
      <c r="J611" s="30">
        <f>STOCK!J1003</f>
        <v>0</v>
      </c>
      <c r="K611" s="30" t="e">
        <f>STOCK!#REF!</f>
        <v>#REF!</v>
      </c>
      <c r="L611" s="30">
        <f>STOCK!K1003</f>
        <v>0</v>
      </c>
      <c r="U611" s="30">
        <v>1</v>
      </c>
      <c r="V611" s="30">
        <f>STOCK!O1003</f>
        <v>0</v>
      </c>
      <c r="X611" s="30">
        <v>0</v>
      </c>
      <c r="Y611" s="30">
        <f t="shared" si="11"/>
        <v>0</v>
      </c>
      <c r="AG611" s="30">
        <f>STOCK!A1003</f>
        <v>0</v>
      </c>
      <c r="AI611" s="30">
        <v>0</v>
      </c>
    </row>
    <row r="612" spans="1:35" x14ac:dyDescent="0.15">
      <c r="A612" s="30">
        <f>STOCK!C1004</f>
        <v>0</v>
      </c>
      <c r="B612" s="30">
        <f>STOCK!D1004</f>
        <v>0</v>
      </c>
      <c r="C612" s="30">
        <f>STOCK!E1004</f>
        <v>0</v>
      </c>
      <c r="D612" s="30">
        <f>STOCK!F1004</f>
        <v>0</v>
      </c>
      <c r="E612" s="30">
        <f>STOCK!G1004</f>
        <v>0</v>
      </c>
      <c r="F612" s="30" t="e">
        <f>STOCK!#REF!</f>
        <v>#REF!</v>
      </c>
      <c r="G612" s="30">
        <f>STOCK!H1004</f>
        <v>0</v>
      </c>
      <c r="H612" s="30" t="e">
        <f>STOCK!#REF!</f>
        <v>#REF!</v>
      </c>
      <c r="I612" s="30">
        <f>STOCK!I1004</f>
        <v>0</v>
      </c>
      <c r="J612" s="30">
        <f>STOCK!J1004</f>
        <v>0</v>
      </c>
      <c r="K612" s="30" t="e">
        <f>STOCK!#REF!</f>
        <v>#REF!</v>
      </c>
      <c r="L612" s="30">
        <f>STOCK!K1004</f>
        <v>0</v>
      </c>
      <c r="U612" s="30">
        <v>1</v>
      </c>
      <c r="V612" s="30">
        <f>STOCK!O1004</f>
        <v>0</v>
      </c>
      <c r="X612" s="30">
        <v>0</v>
      </c>
      <c r="Y612" s="30">
        <f t="shared" si="11"/>
        <v>0</v>
      </c>
      <c r="AG612" s="30">
        <f>STOCK!A1004</f>
        <v>0</v>
      </c>
      <c r="AI612" s="30">
        <v>0</v>
      </c>
    </row>
    <row r="613" spans="1:35" x14ac:dyDescent="0.15">
      <c r="A613" s="30">
        <f>STOCK!C1005</f>
        <v>0</v>
      </c>
      <c r="B613" s="30">
        <f>STOCK!D1005</f>
        <v>0</v>
      </c>
      <c r="C613" s="30">
        <f>STOCK!E1005</f>
        <v>0</v>
      </c>
      <c r="D613" s="30">
        <f>STOCK!F1005</f>
        <v>0</v>
      </c>
      <c r="E613" s="30">
        <f>STOCK!G1005</f>
        <v>0</v>
      </c>
      <c r="F613" s="30" t="e">
        <f>STOCK!#REF!</f>
        <v>#REF!</v>
      </c>
      <c r="G613" s="30">
        <f>STOCK!H1005</f>
        <v>0</v>
      </c>
      <c r="H613" s="30" t="e">
        <f>STOCK!#REF!</f>
        <v>#REF!</v>
      </c>
      <c r="I613" s="30">
        <f>STOCK!I1005</f>
        <v>0</v>
      </c>
      <c r="J613" s="30">
        <f>STOCK!J1005</f>
        <v>0</v>
      </c>
      <c r="K613" s="30" t="e">
        <f>STOCK!#REF!</f>
        <v>#REF!</v>
      </c>
      <c r="L613" s="30">
        <f>STOCK!K1005</f>
        <v>0</v>
      </c>
      <c r="U613" s="30">
        <v>1</v>
      </c>
      <c r="V613" s="30">
        <f>STOCK!O1005</f>
        <v>0</v>
      </c>
      <c r="X613" s="30">
        <v>0</v>
      </c>
      <c r="Y613" s="30">
        <f t="shared" si="11"/>
        <v>0</v>
      </c>
      <c r="AG613" s="30">
        <f>STOCK!A1005</f>
        <v>0</v>
      </c>
      <c r="AI613" s="30">
        <v>0</v>
      </c>
    </row>
    <row r="614" spans="1:35" x14ac:dyDescent="0.15">
      <c r="A614" s="30">
        <f>STOCK!C1006</f>
        <v>0</v>
      </c>
      <c r="B614" s="30">
        <f>STOCK!D1006</f>
        <v>0</v>
      </c>
      <c r="C614" s="30">
        <f>STOCK!E1006</f>
        <v>0</v>
      </c>
      <c r="D614" s="30">
        <f>STOCK!F1006</f>
        <v>0</v>
      </c>
      <c r="E614" s="30">
        <f>STOCK!G1006</f>
        <v>0</v>
      </c>
      <c r="F614" s="30" t="e">
        <f>STOCK!#REF!</f>
        <v>#REF!</v>
      </c>
      <c r="G614" s="30">
        <f>STOCK!H1006</f>
        <v>0</v>
      </c>
      <c r="H614" s="30" t="e">
        <f>STOCK!#REF!</f>
        <v>#REF!</v>
      </c>
      <c r="I614" s="30">
        <f>STOCK!I1006</f>
        <v>0</v>
      </c>
      <c r="J614" s="30">
        <f>STOCK!J1006</f>
        <v>0</v>
      </c>
      <c r="K614" s="30" t="e">
        <f>STOCK!#REF!</f>
        <v>#REF!</v>
      </c>
      <c r="L614" s="30">
        <f>STOCK!K1006</f>
        <v>0</v>
      </c>
      <c r="U614" s="30">
        <v>1</v>
      </c>
      <c r="V614" s="30">
        <f>STOCK!O1006</f>
        <v>0</v>
      </c>
      <c r="X614" s="30">
        <v>0</v>
      </c>
      <c r="Y614" s="30">
        <f t="shared" si="11"/>
        <v>0</v>
      </c>
      <c r="AG614" s="30">
        <f>STOCK!A1006</f>
        <v>0</v>
      </c>
      <c r="AI614" s="30">
        <v>0</v>
      </c>
    </row>
    <row r="615" spans="1:35" x14ac:dyDescent="0.15">
      <c r="A615" s="30">
        <f>STOCK!C1007</f>
        <v>0</v>
      </c>
      <c r="B615" s="30">
        <f>STOCK!D1007</f>
        <v>0</v>
      </c>
      <c r="C615" s="30">
        <f>STOCK!E1007</f>
        <v>0</v>
      </c>
      <c r="D615" s="30">
        <f>STOCK!F1007</f>
        <v>0</v>
      </c>
      <c r="E615" s="30">
        <f>STOCK!G1007</f>
        <v>0</v>
      </c>
      <c r="F615" s="30" t="e">
        <f>STOCK!#REF!</f>
        <v>#REF!</v>
      </c>
      <c r="G615" s="30">
        <f>STOCK!H1007</f>
        <v>0</v>
      </c>
      <c r="H615" s="30" t="e">
        <f>STOCK!#REF!</f>
        <v>#REF!</v>
      </c>
      <c r="I615" s="30">
        <f>STOCK!I1007</f>
        <v>0</v>
      </c>
      <c r="J615" s="30">
        <f>STOCK!J1007</f>
        <v>0</v>
      </c>
      <c r="K615" s="30" t="e">
        <f>STOCK!#REF!</f>
        <v>#REF!</v>
      </c>
      <c r="L615" s="30">
        <f>STOCK!K1007</f>
        <v>0</v>
      </c>
      <c r="U615" s="30">
        <v>1</v>
      </c>
      <c r="V615" s="30">
        <f>STOCK!O1007</f>
        <v>0</v>
      </c>
      <c r="X615" s="30">
        <v>0</v>
      </c>
      <c r="Y615" s="30">
        <f t="shared" si="11"/>
        <v>0</v>
      </c>
      <c r="AG615" s="30">
        <f>STOCK!A1007</f>
        <v>0</v>
      </c>
      <c r="AI615" s="30">
        <v>0</v>
      </c>
    </row>
    <row r="616" spans="1:35" x14ac:dyDescent="0.15">
      <c r="A616" s="30">
        <f>STOCK!C1008</f>
        <v>0</v>
      </c>
      <c r="B616" s="30">
        <f>STOCK!D1008</f>
        <v>0</v>
      </c>
      <c r="C616" s="30">
        <f>STOCK!E1008</f>
        <v>0</v>
      </c>
      <c r="D616" s="30">
        <f>STOCK!F1008</f>
        <v>0</v>
      </c>
      <c r="E616" s="30">
        <f>STOCK!G1008</f>
        <v>0</v>
      </c>
      <c r="F616" s="30" t="e">
        <f>STOCK!#REF!</f>
        <v>#REF!</v>
      </c>
      <c r="G616" s="30">
        <f>STOCK!H1008</f>
        <v>0</v>
      </c>
      <c r="H616" s="30" t="e">
        <f>STOCK!#REF!</f>
        <v>#REF!</v>
      </c>
      <c r="I616" s="30">
        <f>STOCK!I1008</f>
        <v>0</v>
      </c>
      <c r="J616" s="30">
        <f>STOCK!J1008</f>
        <v>0</v>
      </c>
      <c r="K616" s="30" t="e">
        <f>STOCK!#REF!</f>
        <v>#REF!</v>
      </c>
      <c r="L616" s="30">
        <f>STOCK!K1008</f>
        <v>0</v>
      </c>
      <c r="U616" s="30">
        <v>1</v>
      </c>
      <c r="V616" s="30">
        <f>STOCK!O1008</f>
        <v>0</v>
      </c>
      <c r="X616" s="30">
        <v>0</v>
      </c>
      <c r="Y616" s="30">
        <f t="shared" si="11"/>
        <v>0</v>
      </c>
      <c r="AG616" s="30">
        <f>STOCK!A1008</f>
        <v>0</v>
      </c>
      <c r="AI616" s="30">
        <v>0</v>
      </c>
    </row>
    <row r="617" spans="1:35" x14ac:dyDescent="0.15">
      <c r="A617" s="30">
        <f>STOCK!C1009</f>
        <v>0</v>
      </c>
      <c r="B617" s="30">
        <f>STOCK!D1009</f>
        <v>0</v>
      </c>
      <c r="C617" s="30">
        <f>STOCK!E1009</f>
        <v>0</v>
      </c>
      <c r="D617" s="30">
        <f>STOCK!F1009</f>
        <v>0</v>
      </c>
      <c r="E617" s="30">
        <f>STOCK!G1009</f>
        <v>0</v>
      </c>
      <c r="F617" s="30" t="e">
        <f>STOCK!#REF!</f>
        <v>#REF!</v>
      </c>
      <c r="G617" s="30">
        <f>STOCK!H1009</f>
        <v>0</v>
      </c>
      <c r="H617" s="30" t="e">
        <f>STOCK!#REF!</f>
        <v>#REF!</v>
      </c>
      <c r="I617" s="30">
        <f>STOCK!I1009</f>
        <v>0</v>
      </c>
      <c r="J617" s="30">
        <f>STOCK!J1009</f>
        <v>0</v>
      </c>
      <c r="K617" s="30" t="e">
        <f>STOCK!#REF!</f>
        <v>#REF!</v>
      </c>
      <c r="L617" s="30">
        <f>STOCK!K1009</f>
        <v>0</v>
      </c>
      <c r="U617" s="30">
        <v>1</v>
      </c>
      <c r="V617" s="30">
        <f>STOCK!O1009</f>
        <v>0</v>
      </c>
      <c r="X617" s="30">
        <v>0</v>
      </c>
      <c r="Y617" s="30">
        <f t="shared" si="11"/>
        <v>0</v>
      </c>
      <c r="AG617" s="30">
        <f>STOCK!A1009</f>
        <v>0</v>
      </c>
      <c r="AI617" s="30">
        <v>0</v>
      </c>
    </row>
    <row r="618" spans="1:35" x14ac:dyDescent="0.15">
      <c r="A618" s="30">
        <f>STOCK!C1010</f>
        <v>0</v>
      </c>
      <c r="B618" s="30">
        <f>STOCK!D1010</f>
        <v>0</v>
      </c>
      <c r="C618" s="30">
        <f>STOCK!E1010</f>
        <v>0</v>
      </c>
      <c r="D618" s="30">
        <f>STOCK!F1010</f>
        <v>0</v>
      </c>
      <c r="E618" s="30">
        <f>STOCK!G1010</f>
        <v>0</v>
      </c>
      <c r="F618" s="30" t="e">
        <f>STOCK!#REF!</f>
        <v>#REF!</v>
      </c>
      <c r="G618" s="30">
        <f>STOCK!H1010</f>
        <v>0</v>
      </c>
      <c r="H618" s="30" t="e">
        <f>STOCK!#REF!</f>
        <v>#REF!</v>
      </c>
      <c r="I618" s="30">
        <f>STOCK!I1010</f>
        <v>0</v>
      </c>
      <c r="J618" s="30">
        <f>STOCK!J1010</f>
        <v>0</v>
      </c>
      <c r="K618" s="30" t="e">
        <f>STOCK!#REF!</f>
        <v>#REF!</v>
      </c>
      <c r="L618" s="30">
        <f>STOCK!K1010</f>
        <v>0</v>
      </c>
      <c r="U618" s="30">
        <v>1</v>
      </c>
      <c r="V618" s="30">
        <f>STOCK!O1010</f>
        <v>0</v>
      </c>
      <c r="X618" s="30">
        <v>0</v>
      </c>
      <c r="Y618" s="30">
        <f t="shared" si="11"/>
        <v>0</v>
      </c>
      <c r="AG618" s="30">
        <f>STOCK!A1010</f>
        <v>0</v>
      </c>
      <c r="AI618" s="30">
        <v>0</v>
      </c>
    </row>
    <row r="619" spans="1:35" x14ac:dyDescent="0.15">
      <c r="A619" s="30">
        <f>STOCK!C1011</f>
        <v>0</v>
      </c>
      <c r="B619" s="30">
        <f>STOCK!D1011</f>
        <v>0</v>
      </c>
      <c r="C619" s="30">
        <f>STOCK!E1011</f>
        <v>0</v>
      </c>
      <c r="D619" s="30">
        <f>STOCK!F1011</f>
        <v>0</v>
      </c>
      <c r="E619" s="30">
        <f>STOCK!G1011</f>
        <v>0</v>
      </c>
      <c r="F619" s="30" t="e">
        <f>STOCK!#REF!</f>
        <v>#REF!</v>
      </c>
      <c r="G619" s="30">
        <f>STOCK!H1011</f>
        <v>0</v>
      </c>
      <c r="H619" s="30" t="e">
        <f>STOCK!#REF!</f>
        <v>#REF!</v>
      </c>
      <c r="I619" s="30">
        <f>STOCK!I1011</f>
        <v>0</v>
      </c>
      <c r="J619" s="30">
        <f>STOCK!J1011</f>
        <v>0</v>
      </c>
      <c r="K619" s="30" t="e">
        <f>STOCK!#REF!</f>
        <v>#REF!</v>
      </c>
      <c r="L619" s="30">
        <f>STOCK!K1011</f>
        <v>0</v>
      </c>
      <c r="U619" s="30">
        <v>1</v>
      </c>
      <c r="V619" s="30">
        <f>STOCK!O1011</f>
        <v>0</v>
      </c>
      <c r="X619" s="30">
        <v>0</v>
      </c>
      <c r="Y619" s="30">
        <f t="shared" si="11"/>
        <v>0</v>
      </c>
      <c r="AG619" s="30">
        <f>STOCK!A1011</f>
        <v>0</v>
      </c>
      <c r="AI619" s="30">
        <v>0</v>
      </c>
    </row>
    <row r="620" spans="1:35" x14ac:dyDescent="0.15">
      <c r="A620" s="30">
        <f>STOCK!C1012</f>
        <v>0</v>
      </c>
      <c r="B620" s="30">
        <f>STOCK!D1012</f>
        <v>0</v>
      </c>
      <c r="C620" s="30">
        <f>STOCK!E1012</f>
        <v>0</v>
      </c>
      <c r="D620" s="30">
        <f>STOCK!F1012</f>
        <v>0</v>
      </c>
      <c r="E620" s="30">
        <f>STOCK!G1012</f>
        <v>0</v>
      </c>
      <c r="F620" s="30" t="e">
        <f>STOCK!#REF!</f>
        <v>#REF!</v>
      </c>
      <c r="G620" s="30">
        <f>STOCK!H1012</f>
        <v>0</v>
      </c>
      <c r="H620" s="30" t="e">
        <f>STOCK!#REF!</f>
        <v>#REF!</v>
      </c>
      <c r="I620" s="30">
        <f>STOCK!I1012</f>
        <v>0</v>
      </c>
      <c r="J620" s="30">
        <f>STOCK!J1012</f>
        <v>0</v>
      </c>
      <c r="K620" s="30" t="e">
        <f>STOCK!#REF!</f>
        <v>#REF!</v>
      </c>
      <c r="L620" s="30">
        <f>STOCK!K1012</f>
        <v>0</v>
      </c>
      <c r="U620" s="30">
        <v>1</v>
      </c>
      <c r="V620" s="30">
        <f>STOCK!O1012</f>
        <v>0</v>
      </c>
      <c r="X620" s="30">
        <v>0</v>
      </c>
      <c r="Y620" s="30">
        <f t="shared" si="11"/>
        <v>0</v>
      </c>
      <c r="AG620" s="30">
        <f>STOCK!A1012</f>
        <v>0</v>
      </c>
      <c r="AI620" s="30">
        <v>0</v>
      </c>
    </row>
    <row r="621" spans="1:35" x14ac:dyDescent="0.15">
      <c r="A621" s="30">
        <f>STOCK!C1013</f>
        <v>0</v>
      </c>
      <c r="B621" s="30">
        <f>STOCK!D1013</f>
        <v>0</v>
      </c>
      <c r="C621" s="30">
        <f>STOCK!E1013</f>
        <v>0</v>
      </c>
      <c r="D621" s="30">
        <f>STOCK!F1013</f>
        <v>0</v>
      </c>
      <c r="E621" s="30">
        <f>STOCK!G1013</f>
        <v>0</v>
      </c>
      <c r="F621" s="30" t="e">
        <f>STOCK!#REF!</f>
        <v>#REF!</v>
      </c>
      <c r="G621" s="30">
        <f>STOCK!H1013</f>
        <v>0</v>
      </c>
      <c r="H621" s="30" t="e">
        <f>STOCK!#REF!</f>
        <v>#REF!</v>
      </c>
      <c r="I621" s="30">
        <f>STOCK!I1013</f>
        <v>0</v>
      </c>
      <c r="J621" s="30">
        <f>STOCK!J1013</f>
        <v>0</v>
      </c>
      <c r="K621" s="30" t="e">
        <f>STOCK!#REF!</f>
        <v>#REF!</v>
      </c>
      <c r="L621" s="30">
        <f>STOCK!K1013</f>
        <v>0</v>
      </c>
      <c r="U621" s="30">
        <v>1</v>
      </c>
      <c r="V621" s="30">
        <f>STOCK!O1013</f>
        <v>0</v>
      </c>
      <c r="X621" s="30">
        <v>0</v>
      </c>
      <c r="Y621" s="30">
        <f t="shared" si="11"/>
        <v>0</v>
      </c>
      <c r="AG621" s="30">
        <f>STOCK!A1013</f>
        <v>0</v>
      </c>
      <c r="AI621" s="30">
        <v>0</v>
      </c>
    </row>
    <row r="622" spans="1:35" x14ac:dyDescent="0.15">
      <c r="A622" s="30">
        <f>STOCK!C1014</f>
        <v>0</v>
      </c>
      <c r="B622" s="30">
        <f>STOCK!D1014</f>
        <v>0</v>
      </c>
      <c r="C622" s="30">
        <f>STOCK!E1014</f>
        <v>0</v>
      </c>
      <c r="D622" s="30">
        <f>STOCK!F1014</f>
        <v>0</v>
      </c>
      <c r="E622" s="30">
        <f>STOCK!G1014</f>
        <v>0</v>
      </c>
      <c r="F622" s="30" t="e">
        <f>STOCK!#REF!</f>
        <v>#REF!</v>
      </c>
      <c r="G622" s="30">
        <f>STOCK!H1014</f>
        <v>0</v>
      </c>
      <c r="H622" s="30" t="e">
        <f>STOCK!#REF!</f>
        <v>#REF!</v>
      </c>
      <c r="I622" s="30">
        <f>STOCK!I1014</f>
        <v>0</v>
      </c>
      <c r="J622" s="30">
        <f>STOCK!J1014</f>
        <v>0</v>
      </c>
      <c r="K622" s="30" t="e">
        <f>STOCK!#REF!</f>
        <v>#REF!</v>
      </c>
      <c r="L622" s="30">
        <f>STOCK!K1014</f>
        <v>0</v>
      </c>
      <c r="U622" s="30">
        <v>1</v>
      </c>
      <c r="V622" s="30">
        <f>STOCK!O1014</f>
        <v>0</v>
      </c>
      <c r="X622" s="30">
        <v>0</v>
      </c>
      <c r="Y622" s="30">
        <f t="shared" si="11"/>
        <v>0</v>
      </c>
      <c r="AG622" s="30">
        <f>STOCK!A1014</f>
        <v>0</v>
      </c>
      <c r="AI622" s="30">
        <v>0</v>
      </c>
    </row>
    <row r="623" spans="1:35" x14ac:dyDescent="0.15">
      <c r="A623" s="30">
        <f>STOCK!C1015</f>
        <v>0</v>
      </c>
      <c r="B623" s="30">
        <f>STOCK!D1015</f>
        <v>0</v>
      </c>
      <c r="C623" s="30">
        <f>STOCK!E1015</f>
        <v>0</v>
      </c>
      <c r="D623" s="30">
        <f>STOCK!F1015</f>
        <v>0</v>
      </c>
      <c r="E623" s="30">
        <f>STOCK!G1015</f>
        <v>0</v>
      </c>
      <c r="F623" s="30" t="e">
        <f>STOCK!#REF!</f>
        <v>#REF!</v>
      </c>
      <c r="G623" s="30">
        <f>STOCK!H1015</f>
        <v>0</v>
      </c>
      <c r="H623" s="30" t="e">
        <f>STOCK!#REF!</f>
        <v>#REF!</v>
      </c>
      <c r="I623" s="30">
        <f>STOCK!I1015</f>
        <v>0</v>
      </c>
      <c r="J623" s="30">
        <f>STOCK!J1015</f>
        <v>0</v>
      </c>
      <c r="K623" s="30" t="e">
        <f>STOCK!#REF!</f>
        <v>#REF!</v>
      </c>
      <c r="L623" s="30">
        <f>STOCK!K1015</f>
        <v>0</v>
      </c>
      <c r="U623" s="30">
        <v>1</v>
      </c>
      <c r="V623" s="30">
        <f>STOCK!O1015</f>
        <v>0</v>
      </c>
      <c r="X623" s="30">
        <v>0</v>
      </c>
      <c r="Y623" s="30">
        <f t="shared" si="11"/>
        <v>0</v>
      </c>
      <c r="AG623" s="30">
        <f>STOCK!A1015</f>
        <v>0</v>
      </c>
      <c r="AI623" s="30">
        <v>0</v>
      </c>
    </row>
    <row r="624" spans="1:35" x14ac:dyDescent="0.15">
      <c r="A624" s="30">
        <f>STOCK!C1016</f>
        <v>0</v>
      </c>
      <c r="B624" s="30">
        <f>STOCK!D1016</f>
        <v>0</v>
      </c>
      <c r="C624" s="30">
        <f>STOCK!E1016</f>
        <v>0</v>
      </c>
      <c r="D624" s="30">
        <f>STOCK!F1016</f>
        <v>0</v>
      </c>
      <c r="E624" s="30">
        <f>STOCK!G1016</f>
        <v>0</v>
      </c>
      <c r="F624" s="30" t="e">
        <f>STOCK!#REF!</f>
        <v>#REF!</v>
      </c>
      <c r="G624" s="30">
        <f>STOCK!H1016</f>
        <v>0</v>
      </c>
      <c r="H624" s="30" t="e">
        <f>STOCK!#REF!</f>
        <v>#REF!</v>
      </c>
      <c r="I624" s="30">
        <f>STOCK!I1016</f>
        <v>0</v>
      </c>
      <c r="J624" s="30">
        <f>STOCK!J1016</f>
        <v>0</v>
      </c>
      <c r="K624" s="30" t="e">
        <f>STOCK!#REF!</f>
        <v>#REF!</v>
      </c>
      <c r="L624" s="30">
        <f>STOCK!K1016</f>
        <v>0</v>
      </c>
      <c r="U624" s="30">
        <v>1</v>
      </c>
      <c r="V624" s="30">
        <f>STOCK!O1016</f>
        <v>0</v>
      </c>
      <c r="X624" s="30">
        <v>0</v>
      </c>
      <c r="Y624" s="30">
        <f t="shared" si="11"/>
        <v>0</v>
      </c>
      <c r="AG624" s="30">
        <f>STOCK!A1016</f>
        <v>0</v>
      </c>
      <c r="AI624" s="30">
        <v>0</v>
      </c>
    </row>
    <row r="625" spans="1:35" x14ac:dyDescent="0.15">
      <c r="A625" s="30">
        <f>STOCK!C1017</f>
        <v>0</v>
      </c>
      <c r="B625" s="30">
        <f>STOCK!D1017</f>
        <v>0</v>
      </c>
      <c r="C625" s="30">
        <f>STOCK!E1017</f>
        <v>0</v>
      </c>
      <c r="D625" s="30">
        <f>STOCK!F1017</f>
        <v>0</v>
      </c>
      <c r="E625" s="30">
        <f>STOCK!G1017</f>
        <v>0</v>
      </c>
      <c r="F625" s="30" t="e">
        <f>STOCK!#REF!</f>
        <v>#REF!</v>
      </c>
      <c r="G625" s="30">
        <f>STOCK!H1017</f>
        <v>0</v>
      </c>
      <c r="H625" s="30" t="e">
        <f>STOCK!#REF!</f>
        <v>#REF!</v>
      </c>
      <c r="I625" s="30">
        <f>STOCK!I1017</f>
        <v>0</v>
      </c>
      <c r="J625" s="30">
        <f>STOCK!J1017</f>
        <v>0</v>
      </c>
      <c r="K625" s="30" t="e">
        <f>STOCK!#REF!</f>
        <v>#REF!</v>
      </c>
      <c r="L625" s="30">
        <f>STOCK!K1017</f>
        <v>0</v>
      </c>
      <c r="U625" s="30">
        <v>1</v>
      </c>
      <c r="V625" s="30">
        <f>STOCK!O1017</f>
        <v>0</v>
      </c>
      <c r="X625" s="30">
        <v>0</v>
      </c>
      <c r="Y625" s="30">
        <f t="shared" si="11"/>
        <v>0</v>
      </c>
      <c r="AG625" s="30">
        <f>STOCK!A1017</f>
        <v>0</v>
      </c>
      <c r="AI625" s="30">
        <v>0</v>
      </c>
    </row>
    <row r="626" spans="1:35" x14ac:dyDescent="0.15">
      <c r="A626" s="30">
        <f>STOCK!C1018</f>
        <v>0</v>
      </c>
      <c r="B626" s="30">
        <f>STOCK!D1018</f>
        <v>0</v>
      </c>
      <c r="C626" s="30">
        <f>STOCK!E1018</f>
        <v>0</v>
      </c>
      <c r="D626" s="30">
        <f>STOCK!F1018</f>
        <v>0</v>
      </c>
      <c r="E626" s="30">
        <f>STOCK!G1018</f>
        <v>0</v>
      </c>
      <c r="F626" s="30" t="e">
        <f>STOCK!#REF!</f>
        <v>#REF!</v>
      </c>
      <c r="G626" s="30">
        <f>STOCK!H1018</f>
        <v>0</v>
      </c>
      <c r="H626" s="30" t="e">
        <f>STOCK!#REF!</f>
        <v>#REF!</v>
      </c>
      <c r="I626" s="30">
        <f>STOCK!I1018</f>
        <v>0</v>
      </c>
      <c r="J626" s="30">
        <f>STOCK!J1018</f>
        <v>0</v>
      </c>
      <c r="K626" s="30" t="e">
        <f>STOCK!#REF!</f>
        <v>#REF!</v>
      </c>
      <c r="L626" s="30">
        <f>STOCK!K1018</f>
        <v>0</v>
      </c>
      <c r="U626" s="30">
        <v>1</v>
      </c>
      <c r="V626" s="30">
        <f>STOCK!O1018</f>
        <v>0</v>
      </c>
      <c r="X626" s="30">
        <v>0</v>
      </c>
      <c r="Y626" s="30">
        <f t="shared" si="11"/>
        <v>0</v>
      </c>
      <c r="AG626" s="30">
        <f>STOCK!A1018</f>
        <v>0</v>
      </c>
      <c r="AI626" s="30">
        <v>0</v>
      </c>
    </row>
    <row r="627" spans="1:35" x14ac:dyDescent="0.15">
      <c r="A627" s="30">
        <f>STOCK!C1019</f>
        <v>0</v>
      </c>
      <c r="B627" s="30">
        <f>STOCK!D1019</f>
        <v>0</v>
      </c>
      <c r="C627" s="30">
        <f>STOCK!E1019</f>
        <v>0</v>
      </c>
      <c r="D627" s="30">
        <f>STOCK!F1019</f>
        <v>0</v>
      </c>
      <c r="E627" s="30">
        <f>STOCK!G1019</f>
        <v>0</v>
      </c>
      <c r="F627" s="30" t="e">
        <f>STOCK!#REF!</f>
        <v>#REF!</v>
      </c>
      <c r="G627" s="30">
        <f>STOCK!H1019</f>
        <v>0</v>
      </c>
      <c r="H627" s="30" t="e">
        <f>STOCK!#REF!</f>
        <v>#REF!</v>
      </c>
      <c r="I627" s="30">
        <f>STOCK!I1019</f>
        <v>0</v>
      </c>
      <c r="J627" s="30">
        <f>STOCK!J1019</f>
        <v>0</v>
      </c>
      <c r="K627" s="30" t="e">
        <f>STOCK!#REF!</f>
        <v>#REF!</v>
      </c>
      <c r="L627" s="30">
        <f>STOCK!K1019</f>
        <v>0</v>
      </c>
      <c r="U627" s="30">
        <v>1</v>
      </c>
      <c r="V627" s="30">
        <f>STOCK!O1019</f>
        <v>0</v>
      </c>
      <c r="X627" s="30">
        <v>0</v>
      </c>
      <c r="Y627" s="30">
        <f t="shared" si="11"/>
        <v>0</v>
      </c>
      <c r="AG627" s="30">
        <f>STOCK!A1019</f>
        <v>0</v>
      </c>
      <c r="AI627" s="30">
        <v>0</v>
      </c>
    </row>
    <row r="628" spans="1:35" x14ac:dyDescent="0.15">
      <c r="A628" s="30">
        <f>STOCK!C1020</f>
        <v>0</v>
      </c>
      <c r="B628" s="30">
        <f>STOCK!D1020</f>
        <v>0</v>
      </c>
      <c r="C628" s="30">
        <f>STOCK!E1020</f>
        <v>0</v>
      </c>
      <c r="D628" s="30">
        <f>STOCK!F1020</f>
        <v>0</v>
      </c>
      <c r="E628" s="30">
        <f>STOCK!G1020</f>
        <v>0</v>
      </c>
      <c r="F628" s="30" t="e">
        <f>STOCK!#REF!</f>
        <v>#REF!</v>
      </c>
      <c r="G628" s="30">
        <f>STOCK!H1020</f>
        <v>0</v>
      </c>
      <c r="H628" s="30" t="e">
        <f>STOCK!#REF!</f>
        <v>#REF!</v>
      </c>
      <c r="I628" s="30">
        <f>STOCK!I1020</f>
        <v>0</v>
      </c>
      <c r="J628" s="30">
        <f>STOCK!J1020</f>
        <v>0</v>
      </c>
      <c r="K628" s="30" t="e">
        <f>STOCK!#REF!</f>
        <v>#REF!</v>
      </c>
      <c r="L628" s="30">
        <f>STOCK!K1020</f>
        <v>0</v>
      </c>
      <c r="U628" s="30">
        <v>1</v>
      </c>
      <c r="V628" s="30">
        <f>STOCK!O1020</f>
        <v>0</v>
      </c>
      <c r="X628" s="30">
        <v>0</v>
      </c>
      <c r="Y628" s="30">
        <f t="shared" si="11"/>
        <v>0</v>
      </c>
      <c r="AG628" s="30">
        <f>STOCK!A1020</f>
        <v>0</v>
      </c>
      <c r="AI628" s="30">
        <v>0</v>
      </c>
    </row>
    <row r="629" spans="1:35" x14ac:dyDescent="0.15">
      <c r="A629" s="30">
        <f>STOCK!C1021</f>
        <v>0</v>
      </c>
      <c r="B629" s="30">
        <f>STOCK!D1021</f>
        <v>0</v>
      </c>
      <c r="C629" s="30">
        <f>STOCK!E1021</f>
        <v>0</v>
      </c>
      <c r="D629" s="30">
        <f>STOCK!F1021</f>
        <v>0</v>
      </c>
      <c r="E629" s="30">
        <f>STOCK!G1021</f>
        <v>0</v>
      </c>
      <c r="F629" s="30" t="e">
        <f>STOCK!#REF!</f>
        <v>#REF!</v>
      </c>
      <c r="G629" s="30">
        <f>STOCK!H1021</f>
        <v>0</v>
      </c>
      <c r="H629" s="30" t="e">
        <f>STOCK!#REF!</f>
        <v>#REF!</v>
      </c>
      <c r="I629" s="30">
        <f>STOCK!I1021</f>
        <v>0</v>
      </c>
      <c r="J629" s="30">
        <f>STOCK!J1021</f>
        <v>0</v>
      </c>
      <c r="K629" s="30" t="e">
        <f>STOCK!#REF!</f>
        <v>#REF!</v>
      </c>
      <c r="L629" s="30">
        <f>STOCK!K1021</f>
        <v>0</v>
      </c>
      <c r="U629" s="30">
        <v>1</v>
      </c>
      <c r="V629" s="30">
        <f>STOCK!O1021</f>
        <v>0</v>
      </c>
      <c r="X629" s="30">
        <v>0</v>
      </c>
      <c r="Y629" s="30">
        <f t="shared" si="11"/>
        <v>0</v>
      </c>
      <c r="AG629" s="30">
        <f>STOCK!A1021</f>
        <v>0</v>
      </c>
      <c r="AI629" s="30">
        <v>0</v>
      </c>
    </row>
    <row r="630" spans="1:35" x14ac:dyDescent="0.15">
      <c r="A630" s="30">
        <f>STOCK!C1022</f>
        <v>0</v>
      </c>
      <c r="B630" s="30">
        <f>STOCK!D1022</f>
        <v>0</v>
      </c>
      <c r="C630" s="30">
        <f>STOCK!E1022</f>
        <v>0</v>
      </c>
      <c r="D630" s="30">
        <f>STOCK!F1022</f>
        <v>0</v>
      </c>
      <c r="E630" s="30">
        <f>STOCK!G1022</f>
        <v>0</v>
      </c>
      <c r="F630" s="30" t="e">
        <f>STOCK!#REF!</f>
        <v>#REF!</v>
      </c>
      <c r="G630" s="30">
        <f>STOCK!H1022</f>
        <v>0</v>
      </c>
      <c r="H630" s="30" t="e">
        <f>STOCK!#REF!</f>
        <v>#REF!</v>
      </c>
      <c r="I630" s="30">
        <f>STOCK!I1022</f>
        <v>0</v>
      </c>
      <c r="J630" s="30">
        <f>STOCK!J1022</f>
        <v>0</v>
      </c>
      <c r="K630" s="30" t="e">
        <f>STOCK!#REF!</f>
        <v>#REF!</v>
      </c>
      <c r="L630" s="30">
        <f>STOCK!K1022</f>
        <v>0</v>
      </c>
      <c r="U630" s="30">
        <v>1</v>
      </c>
      <c r="V630" s="30">
        <f>STOCK!O1022</f>
        <v>0</v>
      </c>
      <c r="X630" s="30">
        <v>0</v>
      </c>
      <c r="Y630" s="30">
        <f t="shared" si="11"/>
        <v>0</v>
      </c>
      <c r="AG630" s="30">
        <f>STOCK!A1022</f>
        <v>0</v>
      </c>
      <c r="AI630" s="30">
        <v>0</v>
      </c>
    </row>
    <row r="631" spans="1:35" x14ac:dyDescent="0.15">
      <c r="A631" s="30">
        <f>STOCK!C1023</f>
        <v>0</v>
      </c>
      <c r="B631" s="30">
        <f>STOCK!D1023</f>
        <v>0</v>
      </c>
      <c r="C631" s="30">
        <f>STOCK!E1023</f>
        <v>0</v>
      </c>
      <c r="D631" s="30">
        <f>STOCK!F1023</f>
        <v>0</v>
      </c>
      <c r="E631" s="30">
        <f>STOCK!G1023</f>
        <v>0</v>
      </c>
      <c r="F631" s="30" t="e">
        <f>STOCK!#REF!</f>
        <v>#REF!</v>
      </c>
      <c r="G631" s="30">
        <f>STOCK!H1023</f>
        <v>0</v>
      </c>
      <c r="H631" s="30" t="e">
        <f>STOCK!#REF!</f>
        <v>#REF!</v>
      </c>
      <c r="I631" s="30">
        <f>STOCK!I1023</f>
        <v>0</v>
      </c>
      <c r="J631" s="30">
        <f>STOCK!J1023</f>
        <v>0</v>
      </c>
      <c r="K631" s="30" t="e">
        <f>STOCK!#REF!</f>
        <v>#REF!</v>
      </c>
      <c r="L631" s="30">
        <f>STOCK!K1023</f>
        <v>0</v>
      </c>
      <c r="U631" s="30">
        <v>1</v>
      </c>
      <c r="V631" s="30">
        <f>STOCK!O1023</f>
        <v>0</v>
      </c>
      <c r="X631" s="30">
        <v>0</v>
      </c>
      <c r="Y631" s="30">
        <f t="shared" si="11"/>
        <v>0</v>
      </c>
      <c r="AG631" s="30">
        <f>STOCK!A1023</f>
        <v>0</v>
      </c>
      <c r="AI631" s="30">
        <v>0</v>
      </c>
    </row>
    <row r="632" spans="1:35" x14ac:dyDescent="0.15">
      <c r="A632" s="30">
        <f>STOCK!C1024</f>
        <v>0</v>
      </c>
      <c r="B632" s="30">
        <f>STOCK!D1024</f>
        <v>0</v>
      </c>
      <c r="C632" s="30">
        <f>STOCK!E1024</f>
        <v>0</v>
      </c>
      <c r="D632" s="30">
        <f>STOCK!F1024</f>
        <v>0</v>
      </c>
      <c r="E632" s="30">
        <f>STOCK!G1024</f>
        <v>0</v>
      </c>
      <c r="F632" s="30" t="e">
        <f>STOCK!#REF!</f>
        <v>#REF!</v>
      </c>
      <c r="G632" s="30">
        <f>STOCK!H1024</f>
        <v>0</v>
      </c>
      <c r="H632" s="30" t="e">
        <f>STOCK!#REF!</f>
        <v>#REF!</v>
      </c>
      <c r="I632" s="30">
        <f>STOCK!I1024</f>
        <v>0</v>
      </c>
      <c r="J632" s="30">
        <f>STOCK!J1024</f>
        <v>0</v>
      </c>
      <c r="K632" s="30" t="e">
        <f>STOCK!#REF!</f>
        <v>#REF!</v>
      </c>
      <c r="L632" s="30">
        <f>STOCK!K1024</f>
        <v>0</v>
      </c>
      <c r="U632" s="30">
        <v>1</v>
      </c>
      <c r="V632" s="30">
        <f>STOCK!O1024</f>
        <v>0</v>
      </c>
      <c r="X632" s="30">
        <v>0</v>
      </c>
      <c r="Y632" s="30">
        <f t="shared" si="11"/>
        <v>0</v>
      </c>
      <c r="AG632" s="30">
        <f>STOCK!A1024</f>
        <v>0</v>
      </c>
      <c r="AI632" s="30">
        <v>0</v>
      </c>
    </row>
    <row r="633" spans="1:35" x14ac:dyDescent="0.15">
      <c r="A633" s="30">
        <f>STOCK!C1025</f>
        <v>0</v>
      </c>
      <c r="B633" s="30">
        <f>STOCK!D1025</f>
        <v>0</v>
      </c>
      <c r="C633" s="30">
        <f>STOCK!E1025</f>
        <v>0</v>
      </c>
      <c r="D633" s="30">
        <f>STOCK!F1025</f>
        <v>0</v>
      </c>
      <c r="E633" s="30">
        <f>STOCK!G1025</f>
        <v>0</v>
      </c>
      <c r="F633" s="30" t="e">
        <f>STOCK!#REF!</f>
        <v>#REF!</v>
      </c>
      <c r="G633" s="30">
        <f>STOCK!H1025</f>
        <v>0</v>
      </c>
      <c r="H633" s="30" t="e">
        <f>STOCK!#REF!</f>
        <v>#REF!</v>
      </c>
      <c r="I633" s="30">
        <f>STOCK!I1025</f>
        <v>0</v>
      </c>
      <c r="J633" s="30">
        <f>STOCK!J1025</f>
        <v>0</v>
      </c>
      <c r="K633" s="30" t="e">
        <f>STOCK!#REF!</f>
        <v>#REF!</v>
      </c>
      <c r="L633" s="30">
        <f>STOCK!K1025</f>
        <v>0</v>
      </c>
      <c r="U633" s="30">
        <v>1</v>
      </c>
      <c r="V633" s="30">
        <f>STOCK!O1025</f>
        <v>0</v>
      </c>
      <c r="X633" s="30">
        <v>0</v>
      </c>
      <c r="Y633" s="30">
        <f t="shared" si="11"/>
        <v>0</v>
      </c>
      <c r="AG633" s="30">
        <f>STOCK!A1025</f>
        <v>0</v>
      </c>
      <c r="AI633" s="30">
        <v>0</v>
      </c>
    </row>
    <row r="634" spans="1:35" x14ac:dyDescent="0.15">
      <c r="A634" s="30">
        <f>STOCK!C1026</f>
        <v>0</v>
      </c>
      <c r="B634" s="30">
        <f>STOCK!D1026</f>
        <v>0</v>
      </c>
      <c r="C634" s="30">
        <f>STOCK!E1026</f>
        <v>0</v>
      </c>
      <c r="D634" s="30">
        <f>STOCK!F1026</f>
        <v>0</v>
      </c>
      <c r="E634" s="30">
        <f>STOCK!G1026</f>
        <v>0</v>
      </c>
      <c r="F634" s="30" t="e">
        <f>STOCK!#REF!</f>
        <v>#REF!</v>
      </c>
      <c r="G634" s="30">
        <f>STOCK!H1026</f>
        <v>0</v>
      </c>
      <c r="H634" s="30" t="e">
        <f>STOCK!#REF!</f>
        <v>#REF!</v>
      </c>
      <c r="I634" s="30">
        <f>STOCK!I1026</f>
        <v>0</v>
      </c>
      <c r="J634" s="30">
        <f>STOCK!J1026</f>
        <v>0</v>
      </c>
      <c r="K634" s="30" t="e">
        <f>STOCK!#REF!</f>
        <v>#REF!</v>
      </c>
      <c r="L634" s="30">
        <f>STOCK!K1026</f>
        <v>0</v>
      </c>
      <c r="U634" s="30">
        <v>1</v>
      </c>
      <c r="V634" s="30">
        <f>STOCK!O1026</f>
        <v>0</v>
      </c>
      <c r="X634" s="30">
        <v>0</v>
      </c>
      <c r="Y634" s="30">
        <f t="shared" si="11"/>
        <v>0</v>
      </c>
      <c r="AG634" s="30">
        <f>STOCK!A1026</f>
        <v>0</v>
      </c>
      <c r="AI634" s="30">
        <v>0</v>
      </c>
    </row>
    <row r="635" spans="1:35" x14ac:dyDescent="0.15">
      <c r="A635" s="30">
        <f>STOCK!C1027</f>
        <v>0</v>
      </c>
      <c r="B635" s="30">
        <f>STOCK!D1027</f>
        <v>0</v>
      </c>
      <c r="C635" s="30">
        <f>STOCK!E1027</f>
        <v>0</v>
      </c>
      <c r="D635" s="30">
        <f>STOCK!F1027</f>
        <v>0</v>
      </c>
      <c r="E635" s="30">
        <f>STOCK!G1027</f>
        <v>0</v>
      </c>
      <c r="F635" s="30" t="e">
        <f>STOCK!#REF!</f>
        <v>#REF!</v>
      </c>
      <c r="G635" s="30">
        <f>STOCK!H1027</f>
        <v>0</v>
      </c>
      <c r="H635" s="30" t="e">
        <f>STOCK!#REF!</f>
        <v>#REF!</v>
      </c>
      <c r="I635" s="30">
        <f>STOCK!I1027</f>
        <v>0</v>
      </c>
      <c r="J635" s="30">
        <f>STOCK!J1027</f>
        <v>0</v>
      </c>
      <c r="K635" s="30" t="e">
        <f>STOCK!#REF!</f>
        <v>#REF!</v>
      </c>
      <c r="L635" s="30">
        <f>STOCK!K1027</f>
        <v>0</v>
      </c>
      <c r="U635" s="30">
        <v>1</v>
      </c>
      <c r="V635" s="30">
        <f>STOCK!O1027</f>
        <v>0</v>
      </c>
      <c r="X635" s="30">
        <v>0</v>
      </c>
      <c r="Y635" s="30">
        <f t="shared" si="11"/>
        <v>0</v>
      </c>
      <c r="AG635" s="30">
        <f>STOCK!A1027</f>
        <v>0</v>
      </c>
      <c r="AI635" s="30">
        <v>0</v>
      </c>
    </row>
    <row r="636" spans="1:35" x14ac:dyDescent="0.15">
      <c r="A636" s="30">
        <f>STOCK!C1028</f>
        <v>0</v>
      </c>
      <c r="B636" s="30">
        <f>STOCK!D1028</f>
        <v>0</v>
      </c>
      <c r="C636" s="30">
        <f>STOCK!E1028</f>
        <v>0</v>
      </c>
      <c r="D636" s="30">
        <f>STOCK!F1028</f>
        <v>0</v>
      </c>
      <c r="E636" s="30">
        <f>STOCK!G1028</f>
        <v>0</v>
      </c>
      <c r="F636" s="30" t="e">
        <f>STOCK!#REF!</f>
        <v>#REF!</v>
      </c>
      <c r="G636" s="30">
        <f>STOCK!H1028</f>
        <v>0</v>
      </c>
      <c r="H636" s="30" t="e">
        <f>STOCK!#REF!</f>
        <v>#REF!</v>
      </c>
      <c r="I636" s="30">
        <f>STOCK!I1028</f>
        <v>0</v>
      </c>
      <c r="J636" s="30">
        <f>STOCK!J1028</f>
        <v>0</v>
      </c>
      <c r="K636" s="30" t="e">
        <f>STOCK!#REF!</f>
        <v>#REF!</v>
      </c>
      <c r="L636" s="30">
        <f>STOCK!K1028</f>
        <v>0</v>
      </c>
      <c r="U636" s="30">
        <v>1</v>
      </c>
      <c r="V636" s="30">
        <f>STOCK!O1028</f>
        <v>0</v>
      </c>
      <c r="X636" s="30">
        <v>0</v>
      </c>
      <c r="Y636" s="30">
        <f t="shared" si="11"/>
        <v>0</v>
      </c>
      <c r="AG636" s="30">
        <f>STOCK!A1028</f>
        <v>0</v>
      </c>
      <c r="AI636" s="30">
        <v>0</v>
      </c>
    </row>
    <row r="637" spans="1:35" x14ac:dyDescent="0.15">
      <c r="A637" s="30">
        <f>STOCK!C1029</f>
        <v>0</v>
      </c>
      <c r="B637" s="30">
        <f>STOCK!D1029</f>
        <v>0</v>
      </c>
      <c r="C637" s="30">
        <f>STOCK!E1029</f>
        <v>0</v>
      </c>
      <c r="D637" s="30">
        <f>STOCK!F1029</f>
        <v>0</v>
      </c>
      <c r="E637" s="30">
        <f>STOCK!G1029</f>
        <v>0</v>
      </c>
      <c r="F637" s="30" t="e">
        <f>STOCK!#REF!</f>
        <v>#REF!</v>
      </c>
      <c r="G637" s="30">
        <f>STOCK!H1029</f>
        <v>0</v>
      </c>
      <c r="H637" s="30" t="e">
        <f>STOCK!#REF!</f>
        <v>#REF!</v>
      </c>
      <c r="I637" s="30">
        <f>STOCK!I1029</f>
        <v>0</v>
      </c>
      <c r="J637" s="30">
        <f>STOCK!J1029</f>
        <v>0</v>
      </c>
      <c r="K637" s="30" t="e">
        <f>STOCK!#REF!</f>
        <v>#REF!</v>
      </c>
      <c r="L637" s="30">
        <f>STOCK!K1029</f>
        <v>0</v>
      </c>
      <c r="U637" s="30">
        <v>1</v>
      </c>
      <c r="V637" s="30">
        <f>STOCK!O1029</f>
        <v>0</v>
      </c>
      <c r="X637" s="30">
        <v>0</v>
      </c>
      <c r="Y637" s="30">
        <f t="shared" si="11"/>
        <v>0</v>
      </c>
      <c r="AG637" s="30">
        <f>STOCK!A1029</f>
        <v>0</v>
      </c>
      <c r="AI637" s="30">
        <v>0</v>
      </c>
    </row>
    <row r="638" spans="1:35" x14ac:dyDescent="0.15">
      <c r="A638" s="30">
        <f>STOCK!C1030</f>
        <v>0</v>
      </c>
      <c r="B638" s="30">
        <f>STOCK!D1030</f>
        <v>0</v>
      </c>
      <c r="C638" s="30">
        <f>STOCK!E1030</f>
        <v>0</v>
      </c>
      <c r="D638" s="30">
        <f>STOCK!F1030</f>
        <v>0</v>
      </c>
      <c r="E638" s="30">
        <f>STOCK!G1030</f>
        <v>0</v>
      </c>
      <c r="F638" s="30" t="e">
        <f>STOCK!#REF!</f>
        <v>#REF!</v>
      </c>
      <c r="G638" s="30">
        <f>STOCK!H1030</f>
        <v>0</v>
      </c>
      <c r="H638" s="30" t="e">
        <f>STOCK!#REF!</f>
        <v>#REF!</v>
      </c>
      <c r="I638" s="30">
        <f>STOCK!I1030</f>
        <v>0</v>
      </c>
      <c r="J638" s="30">
        <f>STOCK!J1030</f>
        <v>0</v>
      </c>
      <c r="K638" s="30" t="e">
        <f>STOCK!#REF!</f>
        <v>#REF!</v>
      </c>
      <c r="L638" s="30">
        <f>STOCK!K1030</f>
        <v>0</v>
      </c>
      <c r="U638" s="30">
        <v>1</v>
      </c>
      <c r="V638" s="30">
        <f>STOCK!O1030</f>
        <v>0</v>
      </c>
      <c r="X638" s="30">
        <v>0</v>
      </c>
      <c r="Y638" s="30">
        <f t="shared" si="11"/>
        <v>0</v>
      </c>
      <c r="AG638" s="30">
        <f>STOCK!A1030</f>
        <v>0</v>
      </c>
      <c r="AI638" s="30">
        <v>0</v>
      </c>
    </row>
    <row r="639" spans="1:35" x14ac:dyDescent="0.15">
      <c r="A639" s="30">
        <f>STOCK!C1031</f>
        <v>0</v>
      </c>
      <c r="B639" s="30">
        <f>STOCK!D1031</f>
        <v>0</v>
      </c>
      <c r="C639" s="30">
        <f>STOCK!E1031</f>
        <v>0</v>
      </c>
      <c r="D639" s="30">
        <f>STOCK!F1031</f>
        <v>0</v>
      </c>
      <c r="E639" s="30">
        <f>STOCK!G1031</f>
        <v>0</v>
      </c>
      <c r="F639" s="30" t="e">
        <f>STOCK!#REF!</f>
        <v>#REF!</v>
      </c>
      <c r="G639" s="30">
        <f>STOCK!H1031</f>
        <v>0</v>
      </c>
      <c r="H639" s="30" t="e">
        <f>STOCK!#REF!</f>
        <v>#REF!</v>
      </c>
      <c r="I639" s="30">
        <f>STOCK!I1031</f>
        <v>0</v>
      </c>
      <c r="J639" s="30">
        <f>STOCK!J1031</f>
        <v>0</v>
      </c>
      <c r="K639" s="30" t="e">
        <f>STOCK!#REF!</f>
        <v>#REF!</v>
      </c>
      <c r="L639" s="30">
        <f>STOCK!K1031</f>
        <v>0</v>
      </c>
      <c r="U639" s="30">
        <v>1</v>
      </c>
      <c r="V639" s="30">
        <f>STOCK!O1031</f>
        <v>0</v>
      </c>
      <c r="X639" s="30">
        <v>0</v>
      </c>
      <c r="Y639" s="30">
        <f t="shared" si="11"/>
        <v>0</v>
      </c>
      <c r="AG639" s="30">
        <f>STOCK!A1031</f>
        <v>0</v>
      </c>
      <c r="AI639" s="30">
        <v>0</v>
      </c>
    </row>
    <row r="640" spans="1:35" x14ac:dyDescent="0.15">
      <c r="A640" s="30">
        <f>STOCK!C1032</f>
        <v>0</v>
      </c>
      <c r="B640" s="30">
        <f>STOCK!D1032</f>
        <v>0</v>
      </c>
      <c r="C640" s="30">
        <f>STOCK!E1032</f>
        <v>0</v>
      </c>
      <c r="D640" s="30">
        <f>STOCK!F1032</f>
        <v>0</v>
      </c>
      <c r="E640" s="30">
        <f>STOCK!G1032</f>
        <v>0</v>
      </c>
      <c r="F640" s="30" t="e">
        <f>STOCK!#REF!</f>
        <v>#REF!</v>
      </c>
      <c r="G640" s="30">
        <f>STOCK!H1032</f>
        <v>0</v>
      </c>
      <c r="H640" s="30" t="e">
        <f>STOCK!#REF!</f>
        <v>#REF!</v>
      </c>
      <c r="I640" s="30">
        <f>STOCK!I1032</f>
        <v>0</v>
      </c>
      <c r="J640" s="30">
        <f>STOCK!J1032</f>
        <v>0</v>
      </c>
      <c r="K640" s="30" t="e">
        <f>STOCK!#REF!</f>
        <v>#REF!</v>
      </c>
      <c r="L640" s="30">
        <f>STOCK!K1032</f>
        <v>0</v>
      </c>
      <c r="U640" s="30">
        <v>1</v>
      </c>
      <c r="V640" s="30">
        <f>STOCK!O1032</f>
        <v>0</v>
      </c>
      <c r="X640" s="30">
        <v>0</v>
      </c>
      <c r="Y640" s="30">
        <f t="shared" si="11"/>
        <v>0</v>
      </c>
      <c r="AG640" s="30">
        <f>STOCK!A1032</f>
        <v>0</v>
      </c>
      <c r="AI640" s="30">
        <v>0</v>
      </c>
    </row>
    <row r="641" spans="1:35" x14ac:dyDescent="0.15">
      <c r="A641" s="30">
        <f>STOCK!C1033</f>
        <v>0</v>
      </c>
      <c r="B641" s="30">
        <f>STOCK!D1033</f>
        <v>0</v>
      </c>
      <c r="C641" s="30">
        <f>STOCK!E1033</f>
        <v>0</v>
      </c>
      <c r="D641" s="30">
        <f>STOCK!F1033</f>
        <v>0</v>
      </c>
      <c r="E641" s="30">
        <f>STOCK!G1033</f>
        <v>0</v>
      </c>
      <c r="F641" s="30" t="e">
        <f>STOCK!#REF!</f>
        <v>#REF!</v>
      </c>
      <c r="G641" s="30">
        <f>STOCK!H1033</f>
        <v>0</v>
      </c>
      <c r="H641" s="30" t="e">
        <f>STOCK!#REF!</f>
        <v>#REF!</v>
      </c>
      <c r="I641" s="30">
        <f>STOCK!I1033</f>
        <v>0</v>
      </c>
      <c r="J641" s="30">
        <f>STOCK!J1033</f>
        <v>0</v>
      </c>
      <c r="K641" s="30" t="e">
        <f>STOCK!#REF!</f>
        <v>#REF!</v>
      </c>
      <c r="L641" s="30">
        <f>STOCK!K1033</f>
        <v>0</v>
      </c>
      <c r="U641" s="30">
        <v>1</v>
      </c>
      <c r="V641" s="30">
        <f>STOCK!O1033</f>
        <v>0</v>
      </c>
      <c r="X641" s="30">
        <v>0</v>
      </c>
      <c r="Y641" s="30">
        <f t="shared" si="11"/>
        <v>0</v>
      </c>
      <c r="AG641" s="30">
        <f>STOCK!A1033</f>
        <v>0</v>
      </c>
      <c r="AI641" s="30">
        <v>0</v>
      </c>
    </row>
    <row r="642" spans="1:35" x14ac:dyDescent="0.15">
      <c r="A642" s="30">
        <f>STOCK!C1034</f>
        <v>0</v>
      </c>
      <c r="B642" s="30">
        <f>STOCK!D1034</f>
        <v>0</v>
      </c>
      <c r="C642" s="30">
        <f>STOCK!E1034</f>
        <v>0</v>
      </c>
      <c r="D642" s="30">
        <f>STOCK!F1034</f>
        <v>0</v>
      </c>
      <c r="E642" s="30">
        <f>STOCK!G1034</f>
        <v>0</v>
      </c>
      <c r="F642" s="30" t="e">
        <f>STOCK!#REF!</f>
        <v>#REF!</v>
      </c>
      <c r="G642" s="30">
        <f>STOCK!H1034</f>
        <v>0</v>
      </c>
      <c r="H642" s="30" t="e">
        <f>STOCK!#REF!</f>
        <v>#REF!</v>
      </c>
      <c r="I642" s="30">
        <f>STOCK!I1034</f>
        <v>0</v>
      </c>
      <c r="J642" s="30">
        <f>STOCK!J1034</f>
        <v>0</v>
      </c>
      <c r="K642" s="30" t="e">
        <f>STOCK!#REF!</f>
        <v>#REF!</v>
      </c>
      <c r="L642" s="30">
        <f>STOCK!K1034</f>
        <v>0</v>
      </c>
      <c r="U642" s="30">
        <v>1</v>
      </c>
      <c r="V642" s="30">
        <f>STOCK!O1034</f>
        <v>0</v>
      </c>
      <c r="X642" s="30">
        <v>0</v>
      </c>
      <c r="Y642" s="30">
        <f t="shared" si="11"/>
        <v>0</v>
      </c>
      <c r="AG642" s="30">
        <f>STOCK!A1034</f>
        <v>0</v>
      </c>
      <c r="AI642" s="30">
        <v>0</v>
      </c>
    </row>
    <row r="643" spans="1:35" x14ac:dyDescent="0.15">
      <c r="A643" s="30">
        <f>STOCK!C1035</f>
        <v>0</v>
      </c>
      <c r="B643" s="30">
        <f>STOCK!D1035</f>
        <v>0</v>
      </c>
      <c r="C643" s="30">
        <f>STOCK!E1035</f>
        <v>0</v>
      </c>
      <c r="D643" s="30">
        <f>STOCK!F1035</f>
        <v>0</v>
      </c>
      <c r="E643" s="30">
        <f>STOCK!G1035</f>
        <v>0</v>
      </c>
      <c r="F643" s="30" t="e">
        <f>STOCK!#REF!</f>
        <v>#REF!</v>
      </c>
      <c r="G643" s="30">
        <f>STOCK!H1035</f>
        <v>0</v>
      </c>
      <c r="H643" s="30" t="e">
        <f>STOCK!#REF!</f>
        <v>#REF!</v>
      </c>
      <c r="I643" s="30">
        <f>STOCK!I1035</f>
        <v>0</v>
      </c>
      <c r="J643" s="30">
        <f>STOCK!J1035</f>
        <v>0</v>
      </c>
      <c r="K643" s="30" t="e">
        <f>STOCK!#REF!</f>
        <v>#REF!</v>
      </c>
      <c r="L643" s="30">
        <f>STOCK!K1035</f>
        <v>0</v>
      </c>
      <c r="U643" s="30">
        <v>1</v>
      </c>
      <c r="V643" s="30">
        <f>STOCK!O1035</f>
        <v>0</v>
      </c>
      <c r="X643" s="30">
        <v>0</v>
      </c>
      <c r="Y643" s="30">
        <f t="shared" si="11"/>
        <v>0</v>
      </c>
      <c r="AG643" s="30">
        <f>STOCK!A1035</f>
        <v>0</v>
      </c>
      <c r="AI643" s="30">
        <v>0</v>
      </c>
    </row>
    <row r="644" spans="1:35" x14ac:dyDescent="0.15">
      <c r="A644" s="30">
        <f>STOCK!C1036</f>
        <v>0</v>
      </c>
      <c r="B644" s="30">
        <f>STOCK!D1036</f>
        <v>0</v>
      </c>
      <c r="C644" s="30">
        <f>STOCK!E1036</f>
        <v>0</v>
      </c>
      <c r="D644" s="30">
        <f>STOCK!F1036</f>
        <v>0</v>
      </c>
      <c r="E644" s="30">
        <f>STOCK!G1036</f>
        <v>0</v>
      </c>
      <c r="F644" s="30" t="e">
        <f>STOCK!#REF!</f>
        <v>#REF!</v>
      </c>
      <c r="G644" s="30">
        <f>STOCK!H1036</f>
        <v>0</v>
      </c>
      <c r="H644" s="30" t="e">
        <f>STOCK!#REF!</f>
        <v>#REF!</v>
      </c>
      <c r="I644" s="30">
        <f>STOCK!I1036</f>
        <v>0</v>
      </c>
      <c r="J644" s="30">
        <f>STOCK!J1036</f>
        <v>0</v>
      </c>
      <c r="K644" s="30" t="e">
        <f>STOCK!#REF!</f>
        <v>#REF!</v>
      </c>
      <c r="L644" s="30">
        <f>STOCK!K1036</f>
        <v>0</v>
      </c>
      <c r="U644" s="30">
        <v>1</v>
      </c>
      <c r="V644" s="30">
        <f>STOCK!O1036</f>
        <v>0</v>
      </c>
      <c r="X644" s="30">
        <v>0</v>
      </c>
      <c r="Y644" s="30">
        <f t="shared" si="11"/>
        <v>0</v>
      </c>
      <c r="AG644" s="30">
        <f>STOCK!A1036</f>
        <v>0</v>
      </c>
      <c r="AI644" s="30">
        <v>0</v>
      </c>
    </row>
    <row r="645" spans="1:35" x14ac:dyDescent="0.15">
      <c r="A645" s="30">
        <f>STOCK!C1037</f>
        <v>0</v>
      </c>
      <c r="B645" s="30">
        <f>STOCK!D1037</f>
        <v>0</v>
      </c>
      <c r="C645" s="30">
        <f>STOCK!E1037</f>
        <v>0</v>
      </c>
      <c r="D645" s="30">
        <f>STOCK!F1037</f>
        <v>0</v>
      </c>
      <c r="E645" s="30">
        <f>STOCK!G1037</f>
        <v>0</v>
      </c>
      <c r="F645" s="30" t="e">
        <f>STOCK!#REF!</f>
        <v>#REF!</v>
      </c>
      <c r="G645" s="30">
        <f>STOCK!H1037</f>
        <v>0</v>
      </c>
      <c r="H645" s="30" t="e">
        <f>STOCK!#REF!</f>
        <v>#REF!</v>
      </c>
      <c r="I645" s="30">
        <f>STOCK!I1037</f>
        <v>0</v>
      </c>
      <c r="J645" s="30">
        <f>STOCK!J1037</f>
        <v>0</v>
      </c>
      <c r="K645" s="30" t="e">
        <f>STOCK!#REF!</f>
        <v>#REF!</v>
      </c>
      <c r="L645" s="30">
        <f>STOCK!K1037</f>
        <v>0</v>
      </c>
      <c r="U645" s="30">
        <v>1</v>
      </c>
      <c r="V645" s="30">
        <f>STOCK!O1037</f>
        <v>0</v>
      </c>
      <c r="X645" s="30">
        <v>0</v>
      </c>
      <c r="Y645" s="30">
        <f t="shared" si="11"/>
        <v>0</v>
      </c>
      <c r="AG645" s="30">
        <f>STOCK!A1037</f>
        <v>0</v>
      </c>
      <c r="AI645" s="30">
        <v>0</v>
      </c>
    </row>
    <row r="646" spans="1:35" x14ac:dyDescent="0.15">
      <c r="A646" s="30">
        <f>STOCK!C1038</f>
        <v>0</v>
      </c>
      <c r="B646" s="30">
        <f>STOCK!D1038</f>
        <v>0</v>
      </c>
      <c r="C646" s="30">
        <f>STOCK!E1038</f>
        <v>0</v>
      </c>
      <c r="D646" s="30">
        <f>STOCK!F1038</f>
        <v>0</v>
      </c>
      <c r="E646" s="30">
        <f>STOCK!G1038</f>
        <v>0</v>
      </c>
      <c r="F646" s="30" t="e">
        <f>STOCK!#REF!</f>
        <v>#REF!</v>
      </c>
      <c r="G646" s="30">
        <f>STOCK!H1038</f>
        <v>0</v>
      </c>
      <c r="H646" s="30" t="e">
        <f>STOCK!#REF!</f>
        <v>#REF!</v>
      </c>
      <c r="I646" s="30">
        <f>STOCK!I1038</f>
        <v>0</v>
      </c>
      <c r="J646" s="30">
        <f>STOCK!J1038</f>
        <v>0</v>
      </c>
      <c r="K646" s="30" t="e">
        <f>STOCK!#REF!</f>
        <v>#REF!</v>
      </c>
      <c r="L646" s="30">
        <f>STOCK!K1038</f>
        <v>0</v>
      </c>
      <c r="U646" s="30">
        <v>1</v>
      </c>
      <c r="V646" s="30">
        <f>STOCK!O1038</f>
        <v>0</v>
      </c>
      <c r="X646" s="30">
        <v>0</v>
      </c>
      <c r="Y646" s="30">
        <f t="shared" si="11"/>
        <v>0</v>
      </c>
      <c r="AG646" s="30">
        <f>STOCK!A1038</f>
        <v>0</v>
      </c>
      <c r="AI646" s="30">
        <v>0</v>
      </c>
    </row>
    <row r="647" spans="1:35" x14ac:dyDescent="0.15">
      <c r="A647" s="30">
        <f>STOCK!C1039</f>
        <v>0</v>
      </c>
      <c r="B647" s="30">
        <f>STOCK!D1039</f>
        <v>0</v>
      </c>
      <c r="C647" s="30">
        <f>STOCK!E1039</f>
        <v>0</v>
      </c>
      <c r="D647" s="30">
        <f>STOCK!F1039</f>
        <v>0</v>
      </c>
      <c r="E647" s="30">
        <f>STOCK!G1039</f>
        <v>0</v>
      </c>
      <c r="F647" s="30" t="e">
        <f>STOCK!#REF!</f>
        <v>#REF!</v>
      </c>
      <c r="G647" s="30">
        <f>STOCK!H1039</f>
        <v>0</v>
      </c>
      <c r="H647" s="30" t="e">
        <f>STOCK!#REF!</f>
        <v>#REF!</v>
      </c>
      <c r="I647" s="30">
        <f>STOCK!I1039</f>
        <v>0</v>
      </c>
      <c r="J647" s="30">
        <f>STOCK!J1039</f>
        <v>0</v>
      </c>
      <c r="K647" s="30" t="e">
        <f>STOCK!#REF!</f>
        <v>#REF!</v>
      </c>
      <c r="L647" s="30">
        <f>STOCK!K1039</f>
        <v>0</v>
      </c>
      <c r="U647" s="30">
        <v>1</v>
      </c>
      <c r="V647" s="30">
        <f>STOCK!O1039</f>
        <v>0</v>
      </c>
      <c r="X647" s="30">
        <v>0</v>
      </c>
      <c r="Y647" s="30">
        <f t="shared" si="11"/>
        <v>0</v>
      </c>
      <c r="AG647" s="30">
        <f>STOCK!A1039</f>
        <v>0</v>
      </c>
      <c r="AI647" s="30">
        <v>0</v>
      </c>
    </row>
    <row r="648" spans="1:35" x14ac:dyDescent="0.15">
      <c r="A648" s="30">
        <f>STOCK!C1040</f>
        <v>0</v>
      </c>
      <c r="B648" s="30">
        <f>STOCK!D1040</f>
        <v>0</v>
      </c>
      <c r="C648" s="30">
        <f>STOCK!E1040</f>
        <v>0</v>
      </c>
      <c r="D648" s="30">
        <f>STOCK!F1040</f>
        <v>0</v>
      </c>
      <c r="E648" s="30">
        <f>STOCK!G1040</f>
        <v>0</v>
      </c>
      <c r="F648" s="30" t="e">
        <f>STOCK!#REF!</f>
        <v>#REF!</v>
      </c>
      <c r="G648" s="30">
        <f>STOCK!H1040</f>
        <v>0</v>
      </c>
      <c r="H648" s="30" t="e">
        <f>STOCK!#REF!</f>
        <v>#REF!</v>
      </c>
      <c r="I648" s="30">
        <f>STOCK!I1040</f>
        <v>0</v>
      </c>
      <c r="J648" s="30">
        <f>STOCK!J1040</f>
        <v>0</v>
      </c>
      <c r="K648" s="30" t="e">
        <f>STOCK!#REF!</f>
        <v>#REF!</v>
      </c>
      <c r="L648" s="30">
        <f>STOCK!K1040</f>
        <v>0</v>
      </c>
      <c r="U648" s="30">
        <v>1</v>
      </c>
      <c r="V648" s="30">
        <f>STOCK!O1040</f>
        <v>0</v>
      </c>
      <c r="X648" s="30">
        <v>0</v>
      </c>
      <c r="Y648" s="30">
        <f t="shared" si="11"/>
        <v>0</v>
      </c>
      <c r="AG648" s="30">
        <f>STOCK!A1040</f>
        <v>0</v>
      </c>
      <c r="AI648" s="30">
        <v>0</v>
      </c>
    </row>
    <row r="649" spans="1:35" x14ac:dyDescent="0.15">
      <c r="A649" s="30">
        <f>STOCK!C1041</f>
        <v>0</v>
      </c>
      <c r="B649" s="30">
        <f>STOCK!D1041</f>
        <v>0</v>
      </c>
      <c r="C649" s="30">
        <f>STOCK!E1041</f>
        <v>0</v>
      </c>
      <c r="D649" s="30">
        <f>STOCK!F1041</f>
        <v>0</v>
      </c>
      <c r="E649" s="30">
        <f>STOCK!G1041</f>
        <v>0</v>
      </c>
      <c r="F649" s="30" t="e">
        <f>STOCK!#REF!</f>
        <v>#REF!</v>
      </c>
      <c r="G649" s="30">
        <f>STOCK!H1041</f>
        <v>0</v>
      </c>
      <c r="H649" s="30" t="e">
        <f>STOCK!#REF!</f>
        <v>#REF!</v>
      </c>
      <c r="I649" s="30">
        <f>STOCK!I1041</f>
        <v>0</v>
      </c>
      <c r="J649" s="30">
        <f>STOCK!J1041</f>
        <v>0</v>
      </c>
      <c r="K649" s="30" t="e">
        <f>STOCK!#REF!</f>
        <v>#REF!</v>
      </c>
      <c r="L649" s="30">
        <f>STOCK!K1041</f>
        <v>0</v>
      </c>
      <c r="U649" s="30">
        <v>1</v>
      </c>
      <c r="V649" s="30">
        <f>STOCK!O1041</f>
        <v>0</v>
      </c>
      <c r="X649" s="30">
        <v>0</v>
      </c>
      <c r="Y649" s="30">
        <f t="shared" si="11"/>
        <v>0</v>
      </c>
      <c r="AG649" s="30">
        <f>STOCK!A1041</f>
        <v>0</v>
      </c>
      <c r="AI649" s="30">
        <v>0</v>
      </c>
    </row>
    <row r="650" spans="1:35" x14ac:dyDescent="0.15">
      <c r="A650" s="30">
        <f>STOCK!C1042</f>
        <v>0</v>
      </c>
      <c r="B650" s="30">
        <f>STOCK!D1042</f>
        <v>0</v>
      </c>
      <c r="C650" s="30">
        <f>STOCK!E1042</f>
        <v>0</v>
      </c>
      <c r="D650" s="30">
        <f>STOCK!F1042</f>
        <v>0</v>
      </c>
      <c r="E650" s="30">
        <f>STOCK!G1042</f>
        <v>0</v>
      </c>
      <c r="F650" s="30" t="e">
        <f>STOCK!#REF!</f>
        <v>#REF!</v>
      </c>
      <c r="G650" s="30">
        <f>STOCK!H1042</f>
        <v>0</v>
      </c>
      <c r="H650" s="30" t="e">
        <f>STOCK!#REF!</f>
        <v>#REF!</v>
      </c>
      <c r="I650" s="30">
        <f>STOCK!I1042</f>
        <v>0</v>
      </c>
      <c r="J650" s="30">
        <f>STOCK!J1042</f>
        <v>0</v>
      </c>
      <c r="K650" s="30" t="e">
        <f>STOCK!#REF!</f>
        <v>#REF!</v>
      </c>
      <c r="L650" s="30">
        <f>STOCK!K1042</f>
        <v>0</v>
      </c>
      <c r="U650" s="30">
        <v>1</v>
      </c>
      <c r="V650" s="30">
        <f>STOCK!O1042</f>
        <v>0</v>
      </c>
      <c r="X650" s="30">
        <v>0</v>
      </c>
      <c r="Y650" s="30">
        <f t="shared" si="11"/>
        <v>0</v>
      </c>
      <c r="AG650" s="30">
        <f>STOCK!A1042</f>
        <v>0</v>
      </c>
      <c r="AI650" s="30">
        <v>0</v>
      </c>
    </row>
    <row r="651" spans="1:35" x14ac:dyDescent="0.15">
      <c r="A651" s="30">
        <f>STOCK!C1043</f>
        <v>0</v>
      </c>
      <c r="B651" s="30">
        <f>STOCK!D1043</f>
        <v>0</v>
      </c>
      <c r="C651" s="30">
        <f>STOCK!E1043</f>
        <v>0</v>
      </c>
      <c r="D651" s="30">
        <f>STOCK!F1043</f>
        <v>0</v>
      </c>
      <c r="E651" s="30">
        <f>STOCK!G1043</f>
        <v>0</v>
      </c>
      <c r="F651" s="30" t="e">
        <f>STOCK!#REF!</f>
        <v>#REF!</v>
      </c>
      <c r="G651" s="30">
        <f>STOCK!H1043</f>
        <v>0</v>
      </c>
      <c r="H651" s="30" t="e">
        <f>STOCK!#REF!</f>
        <v>#REF!</v>
      </c>
      <c r="I651" s="30">
        <f>STOCK!I1043</f>
        <v>0</v>
      </c>
      <c r="J651" s="30">
        <f>STOCK!J1043</f>
        <v>0</v>
      </c>
      <c r="K651" s="30" t="e">
        <f>STOCK!#REF!</f>
        <v>#REF!</v>
      </c>
      <c r="L651" s="30">
        <f>STOCK!K1043</f>
        <v>0</v>
      </c>
      <c r="U651" s="30">
        <v>1</v>
      </c>
      <c r="V651" s="30">
        <f>STOCK!O1043</f>
        <v>0</v>
      </c>
      <c r="X651" s="30">
        <v>0</v>
      </c>
      <c r="Y651" s="30">
        <f t="shared" si="11"/>
        <v>0</v>
      </c>
      <c r="AG651" s="30">
        <f>STOCK!A1043</f>
        <v>0</v>
      </c>
      <c r="AI651" s="30">
        <v>0</v>
      </c>
    </row>
    <row r="652" spans="1:35" x14ac:dyDescent="0.15">
      <c r="A652" s="30">
        <f>STOCK!C1044</f>
        <v>0</v>
      </c>
      <c r="B652" s="30">
        <f>STOCK!D1044</f>
        <v>0</v>
      </c>
      <c r="C652" s="30">
        <f>STOCK!E1044</f>
        <v>0</v>
      </c>
      <c r="D652" s="30">
        <f>STOCK!F1044</f>
        <v>0</v>
      </c>
      <c r="E652" s="30">
        <f>STOCK!G1044</f>
        <v>0</v>
      </c>
      <c r="F652" s="30" t="e">
        <f>STOCK!#REF!</f>
        <v>#REF!</v>
      </c>
      <c r="G652" s="30">
        <f>STOCK!H1044</f>
        <v>0</v>
      </c>
      <c r="H652" s="30" t="e">
        <f>STOCK!#REF!</f>
        <v>#REF!</v>
      </c>
      <c r="I652" s="30">
        <f>STOCK!I1044</f>
        <v>0</v>
      </c>
      <c r="J652" s="30">
        <f>STOCK!J1044</f>
        <v>0</v>
      </c>
      <c r="K652" s="30" t="e">
        <f>STOCK!#REF!</f>
        <v>#REF!</v>
      </c>
      <c r="L652" s="30">
        <f>STOCK!K1044</f>
        <v>0</v>
      </c>
      <c r="U652" s="30">
        <v>1</v>
      </c>
      <c r="V652" s="30">
        <f>STOCK!O1044</f>
        <v>0</v>
      </c>
      <c r="X652" s="30">
        <v>0</v>
      </c>
      <c r="Y652" s="30">
        <f t="shared" ref="Y652:Y700" si="12">IF(V652&gt;0,1,0)</f>
        <v>0</v>
      </c>
      <c r="AG652" s="30">
        <f>STOCK!A1044</f>
        <v>0</v>
      </c>
      <c r="AI652" s="30">
        <v>0</v>
      </c>
    </row>
    <row r="653" spans="1:35" x14ac:dyDescent="0.15">
      <c r="A653" s="30">
        <f>STOCK!C1045</f>
        <v>0</v>
      </c>
      <c r="B653" s="30">
        <f>STOCK!D1045</f>
        <v>0</v>
      </c>
      <c r="C653" s="30">
        <f>STOCK!E1045</f>
        <v>0</v>
      </c>
      <c r="D653" s="30">
        <f>STOCK!F1045</f>
        <v>0</v>
      </c>
      <c r="E653" s="30">
        <f>STOCK!G1045</f>
        <v>0</v>
      </c>
      <c r="F653" s="30" t="e">
        <f>STOCK!#REF!</f>
        <v>#REF!</v>
      </c>
      <c r="G653" s="30">
        <f>STOCK!H1045</f>
        <v>0</v>
      </c>
      <c r="H653" s="30" t="e">
        <f>STOCK!#REF!</f>
        <v>#REF!</v>
      </c>
      <c r="I653" s="30">
        <f>STOCK!I1045</f>
        <v>0</v>
      </c>
      <c r="J653" s="30">
        <f>STOCK!J1045</f>
        <v>0</v>
      </c>
      <c r="K653" s="30" t="e">
        <f>STOCK!#REF!</f>
        <v>#REF!</v>
      </c>
      <c r="L653" s="30">
        <f>STOCK!K1045</f>
        <v>0</v>
      </c>
      <c r="U653" s="30">
        <v>1</v>
      </c>
      <c r="V653" s="30">
        <f>STOCK!O1045</f>
        <v>0</v>
      </c>
      <c r="X653" s="30">
        <v>0</v>
      </c>
      <c r="Y653" s="30">
        <f t="shared" si="12"/>
        <v>0</v>
      </c>
      <c r="AG653" s="30">
        <f>STOCK!A1045</f>
        <v>0</v>
      </c>
      <c r="AI653" s="30">
        <v>0</v>
      </c>
    </row>
    <row r="654" spans="1:35" x14ac:dyDescent="0.15">
      <c r="A654" s="30">
        <f>STOCK!C1046</f>
        <v>0</v>
      </c>
      <c r="B654" s="30">
        <f>STOCK!D1046</f>
        <v>0</v>
      </c>
      <c r="C654" s="30">
        <f>STOCK!E1046</f>
        <v>0</v>
      </c>
      <c r="D654" s="30">
        <f>STOCK!F1046</f>
        <v>0</v>
      </c>
      <c r="E654" s="30">
        <f>STOCK!G1046</f>
        <v>0</v>
      </c>
      <c r="F654" s="30" t="e">
        <f>STOCK!#REF!</f>
        <v>#REF!</v>
      </c>
      <c r="G654" s="30">
        <f>STOCK!H1046</f>
        <v>0</v>
      </c>
      <c r="H654" s="30" t="e">
        <f>STOCK!#REF!</f>
        <v>#REF!</v>
      </c>
      <c r="I654" s="30">
        <f>STOCK!I1046</f>
        <v>0</v>
      </c>
      <c r="J654" s="30">
        <f>STOCK!J1046</f>
        <v>0</v>
      </c>
      <c r="K654" s="30" t="e">
        <f>STOCK!#REF!</f>
        <v>#REF!</v>
      </c>
      <c r="L654" s="30">
        <f>STOCK!K1046</f>
        <v>0</v>
      </c>
      <c r="U654" s="30">
        <v>1</v>
      </c>
      <c r="V654" s="30">
        <f>STOCK!O1046</f>
        <v>0</v>
      </c>
      <c r="X654" s="30">
        <v>0</v>
      </c>
      <c r="Y654" s="30">
        <f t="shared" si="12"/>
        <v>0</v>
      </c>
      <c r="AG654" s="30">
        <f>STOCK!A1046</f>
        <v>0</v>
      </c>
      <c r="AI654" s="30">
        <v>0</v>
      </c>
    </row>
    <row r="655" spans="1:35" x14ac:dyDescent="0.15">
      <c r="A655" s="30">
        <f>STOCK!C1047</f>
        <v>0</v>
      </c>
      <c r="B655" s="30">
        <f>STOCK!D1047</f>
        <v>0</v>
      </c>
      <c r="C655" s="30">
        <f>STOCK!E1047</f>
        <v>0</v>
      </c>
      <c r="D655" s="30">
        <f>STOCK!F1047</f>
        <v>0</v>
      </c>
      <c r="E655" s="30">
        <f>STOCK!G1047</f>
        <v>0</v>
      </c>
      <c r="F655" s="30" t="e">
        <f>STOCK!#REF!</f>
        <v>#REF!</v>
      </c>
      <c r="G655" s="30">
        <f>STOCK!H1047</f>
        <v>0</v>
      </c>
      <c r="H655" s="30" t="e">
        <f>STOCK!#REF!</f>
        <v>#REF!</v>
      </c>
      <c r="I655" s="30">
        <f>STOCK!I1047</f>
        <v>0</v>
      </c>
      <c r="J655" s="30">
        <f>STOCK!J1047</f>
        <v>0</v>
      </c>
      <c r="K655" s="30" t="e">
        <f>STOCK!#REF!</f>
        <v>#REF!</v>
      </c>
      <c r="L655" s="30">
        <f>STOCK!K1047</f>
        <v>0</v>
      </c>
      <c r="U655" s="30">
        <v>1</v>
      </c>
      <c r="V655" s="30">
        <f>STOCK!O1047</f>
        <v>0</v>
      </c>
      <c r="X655" s="30">
        <v>0</v>
      </c>
      <c r="Y655" s="30">
        <f t="shared" si="12"/>
        <v>0</v>
      </c>
      <c r="AG655" s="30">
        <f>STOCK!A1047</f>
        <v>0</v>
      </c>
      <c r="AI655" s="30">
        <v>0</v>
      </c>
    </row>
    <row r="656" spans="1:35" x14ac:dyDescent="0.15">
      <c r="A656" s="30">
        <f>STOCK!C1048</f>
        <v>0</v>
      </c>
      <c r="B656" s="30">
        <f>STOCK!D1048</f>
        <v>0</v>
      </c>
      <c r="C656" s="30">
        <f>STOCK!E1048</f>
        <v>0</v>
      </c>
      <c r="D656" s="30">
        <f>STOCK!F1048</f>
        <v>0</v>
      </c>
      <c r="E656" s="30">
        <f>STOCK!G1048</f>
        <v>0</v>
      </c>
      <c r="F656" s="30" t="e">
        <f>STOCK!#REF!</f>
        <v>#REF!</v>
      </c>
      <c r="G656" s="30">
        <f>STOCK!H1048</f>
        <v>0</v>
      </c>
      <c r="H656" s="30" t="e">
        <f>STOCK!#REF!</f>
        <v>#REF!</v>
      </c>
      <c r="I656" s="30">
        <f>STOCK!I1048</f>
        <v>0</v>
      </c>
      <c r="J656" s="30">
        <f>STOCK!J1048</f>
        <v>0</v>
      </c>
      <c r="K656" s="30" t="e">
        <f>STOCK!#REF!</f>
        <v>#REF!</v>
      </c>
      <c r="L656" s="30">
        <f>STOCK!K1048</f>
        <v>0</v>
      </c>
      <c r="U656" s="30">
        <v>1</v>
      </c>
      <c r="V656" s="30">
        <f>STOCK!O1048</f>
        <v>0</v>
      </c>
      <c r="X656" s="30">
        <v>0</v>
      </c>
      <c r="Y656" s="30">
        <f t="shared" si="12"/>
        <v>0</v>
      </c>
      <c r="AG656" s="30">
        <f>STOCK!A1048</f>
        <v>0</v>
      </c>
      <c r="AI656" s="30">
        <v>0</v>
      </c>
    </row>
    <row r="657" spans="1:35" x14ac:dyDescent="0.15">
      <c r="A657" s="30">
        <f>STOCK!C1049</f>
        <v>0</v>
      </c>
      <c r="B657" s="30">
        <f>STOCK!D1049</f>
        <v>0</v>
      </c>
      <c r="C657" s="30">
        <f>STOCK!E1049</f>
        <v>0</v>
      </c>
      <c r="D657" s="30">
        <f>STOCK!F1049</f>
        <v>0</v>
      </c>
      <c r="E657" s="30">
        <f>STOCK!G1049</f>
        <v>0</v>
      </c>
      <c r="F657" s="30" t="e">
        <f>STOCK!#REF!</f>
        <v>#REF!</v>
      </c>
      <c r="G657" s="30">
        <f>STOCK!H1049</f>
        <v>0</v>
      </c>
      <c r="H657" s="30" t="e">
        <f>STOCK!#REF!</f>
        <v>#REF!</v>
      </c>
      <c r="I657" s="30">
        <f>STOCK!I1049</f>
        <v>0</v>
      </c>
      <c r="J657" s="30">
        <f>STOCK!J1049</f>
        <v>0</v>
      </c>
      <c r="K657" s="30" t="e">
        <f>STOCK!#REF!</f>
        <v>#REF!</v>
      </c>
      <c r="L657" s="30">
        <f>STOCK!K1049</f>
        <v>0</v>
      </c>
      <c r="U657" s="30">
        <v>1</v>
      </c>
      <c r="V657" s="30">
        <f>STOCK!O1049</f>
        <v>0</v>
      </c>
      <c r="X657" s="30">
        <v>0</v>
      </c>
      <c r="Y657" s="30">
        <f t="shared" si="12"/>
        <v>0</v>
      </c>
      <c r="AG657" s="30">
        <f>STOCK!A1049</f>
        <v>0</v>
      </c>
      <c r="AI657" s="30">
        <v>0</v>
      </c>
    </row>
    <row r="658" spans="1:35" x14ac:dyDescent="0.15">
      <c r="A658" s="30">
        <f>STOCK!C1050</f>
        <v>0</v>
      </c>
      <c r="B658" s="30">
        <f>STOCK!D1050</f>
        <v>0</v>
      </c>
      <c r="C658" s="30">
        <f>STOCK!E1050</f>
        <v>0</v>
      </c>
      <c r="D658" s="30">
        <f>STOCK!F1050</f>
        <v>0</v>
      </c>
      <c r="E658" s="30">
        <f>STOCK!G1050</f>
        <v>0</v>
      </c>
      <c r="F658" s="30" t="e">
        <f>STOCK!#REF!</f>
        <v>#REF!</v>
      </c>
      <c r="G658" s="30">
        <f>STOCK!H1050</f>
        <v>0</v>
      </c>
      <c r="H658" s="30" t="e">
        <f>STOCK!#REF!</f>
        <v>#REF!</v>
      </c>
      <c r="I658" s="30">
        <f>STOCK!I1050</f>
        <v>0</v>
      </c>
      <c r="J658" s="30">
        <f>STOCK!J1050</f>
        <v>0</v>
      </c>
      <c r="K658" s="30" t="e">
        <f>STOCK!#REF!</f>
        <v>#REF!</v>
      </c>
      <c r="L658" s="30">
        <f>STOCK!K1050</f>
        <v>0</v>
      </c>
      <c r="U658" s="30">
        <v>1</v>
      </c>
      <c r="V658" s="30">
        <f>STOCK!O1050</f>
        <v>0</v>
      </c>
      <c r="X658" s="30">
        <v>0</v>
      </c>
      <c r="Y658" s="30">
        <f t="shared" si="12"/>
        <v>0</v>
      </c>
      <c r="AG658" s="30">
        <f>STOCK!A1050</f>
        <v>0</v>
      </c>
      <c r="AI658" s="30">
        <v>0</v>
      </c>
    </row>
    <row r="659" spans="1:35" x14ac:dyDescent="0.15">
      <c r="A659" s="30">
        <f>STOCK!C1051</f>
        <v>0</v>
      </c>
      <c r="B659" s="30">
        <f>STOCK!D1051</f>
        <v>0</v>
      </c>
      <c r="C659" s="30">
        <f>STOCK!E1051</f>
        <v>0</v>
      </c>
      <c r="D659" s="30">
        <f>STOCK!F1051</f>
        <v>0</v>
      </c>
      <c r="E659" s="30">
        <f>STOCK!G1051</f>
        <v>0</v>
      </c>
      <c r="F659" s="30" t="e">
        <f>STOCK!#REF!</f>
        <v>#REF!</v>
      </c>
      <c r="G659" s="30">
        <f>STOCK!H1051</f>
        <v>0</v>
      </c>
      <c r="H659" s="30" t="e">
        <f>STOCK!#REF!</f>
        <v>#REF!</v>
      </c>
      <c r="I659" s="30">
        <f>STOCK!I1051</f>
        <v>0</v>
      </c>
      <c r="J659" s="30">
        <f>STOCK!J1051</f>
        <v>0</v>
      </c>
      <c r="K659" s="30" t="e">
        <f>STOCK!#REF!</f>
        <v>#REF!</v>
      </c>
      <c r="L659" s="30">
        <f>STOCK!K1051</f>
        <v>0</v>
      </c>
      <c r="U659" s="30">
        <v>1</v>
      </c>
      <c r="V659" s="30">
        <f>STOCK!O1051</f>
        <v>0</v>
      </c>
      <c r="X659" s="30">
        <v>0</v>
      </c>
      <c r="Y659" s="30">
        <f t="shared" si="12"/>
        <v>0</v>
      </c>
      <c r="AG659" s="30">
        <f>STOCK!A1051</f>
        <v>0</v>
      </c>
      <c r="AI659" s="30">
        <v>0</v>
      </c>
    </row>
    <row r="660" spans="1:35" x14ac:dyDescent="0.15">
      <c r="A660" s="30">
        <f>STOCK!C1052</f>
        <v>0</v>
      </c>
      <c r="B660" s="30">
        <f>STOCK!D1052</f>
        <v>0</v>
      </c>
      <c r="C660" s="30">
        <f>STOCK!E1052</f>
        <v>0</v>
      </c>
      <c r="D660" s="30">
        <f>STOCK!F1052</f>
        <v>0</v>
      </c>
      <c r="E660" s="30">
        <f>STOCK!G1052</f>
        <v>0</v>
      </c>
      <c r="F660" s="30" t="e">
        <f>STOCK!#REF!</f>
        <v>#REF!</v>
      </c>
      <c r="G660" s="30">
        <f>STOCK!H1052</f>
        <v>0</v>
      </c>
      <c r="H660" s="30" t="e">
        <f>STOCK!#REF!</f>
        <v>#REF!</v>
      </c>
      <c r="I660" s="30">
        <f>STOCK!I1052</f>
        <v>0</v>
      </c>
      <c r="J660" s="30">
        <f>STOCK!J1052</f>
        <v>0</v>
      </c>
      <c r="K660" s="30" t="e">
        <f>STOCK!#REF!</f>
        <v>#REF!</v>
      </c>
      <c r="L660" s="30">
        <f>STOCK!K1052</f>
        <v>0</v>
      </c>
      <c r="U660" s="30">
        <v>1</v>
      </c>
      <c r="V660" s="30">
        <f>STOCK!O1052</f>
        <v>0</v>
      </c>
      <c r="X660" s="30">
        <v>0</v>
      </c>
      <c r="Y660" s="30">
        <f t="shared" si="12"/>
        <v>0</v>
      </c>
      <c r="AG660" s="30">
        <f>STOCK!A1052</f>
        <v>0</v>
      </c>
      <c r="AI660" s="30">
        <v>0</v>
      </c>
    </row>
    <row r="661" spans="1:35" x14ac:dyDescent="0.15">
      <c r="A661" s="30">
        <f>STOCK!C1053</f>
        <v>0</v>
      </c>
      <c r="B661" s="30">
        <f>STOCK!D1053</f>
        <v>0</v>
      </c>
      <c r="C661" s="30">
        <f>STOCK!E1053</f>
        <v>0</v>
      </c>
      <c r="D661" s="30">
        <f>STOCK!F1053</f>
        <v>0</v>
      </c>
      <c r="E661" s="30">
        <f>STOCK!G1053</f>
        <v>0</v>
      </c>
      <c r="F661" s="30" t="e">
        <f>STOCK!#REF!</f>
        <v>#REF!</v>
      </c>
      <c r="G661" s="30">
        <f>STOCK!H1053</f>
        <v>0</v>
      </c>
      <c r="H661" s="30" t="e">
        <f>STOCK!#REF!</f>
        <v>#REF!</v>
      </c>
      <c r="I661" s="30">
        <f>STOCK!I1053</f>
        <v>0</v>
      </c>
      <c r="J661" s="30">
        <f>STOCK!J1053</f>
        <v>0</v>
      </c>
      <c r="K661" s="30" t="e">
        <f>STOCK!#REF!</f>
        <v>#REF!</v>
      </c>
      <c r="L661" s="30">
        <f>STOCK!K1053</f>
        <v>0</v>
      </c>
      <c r="U661" s="30">
        <v>1</v>
      </c>
      <c r="V661" s="30">
        <f>STOCK!O1053</f>
        <v>0</v>
      </c>
      <c r="X661" s="30">
        <v>0</v>
      </c>
      <c r="Y661" s="30">
        <f t="shared" si="12"/>
        <v>0</v>
      </c>
      <c r="AG661" s="30">
        <f>STOCK!A1053</f>
        <v>0</v>
      </c>
      <c r="AI661" s="30">
        <v>0</v>
      </c>
    </row>
    <row r="662" spans="1:35" x14ac:dyDescent="0.15">
      <c r="A662" s="30">
        <f>STOCK!C1054</f>
        <v>0</v>
      </c>
      <c r="B662" s="30">
        <f>STOCK!D1054</f>
        <v>0</v>
      </c>
      <c r="C662" s="30">
        <f>STOCK!E1054</f>
        <v>0</v>
      </c>
      <c r="D662" s="30">
        <f>STOCK!F1054</f>
        <v>0</v>
      </c>
      <c r="E662" s="30">
        <f>STOCK!G1054</f>
        <v>0</v>
      </c>
      <c r="F662" s="30" t="e">
        <f>STOCK!#REF!</f>
        <v>#REF!</v>
      </c>
      <c r="G662" s="30">
        <f>STOCK!H1054</f>
        <v>0</v>
      </c>
      <c r="H662" s="30" t="e">
        <f>STOCK!#REF!</f>
        <v>#REF!</v>
      </c>
      <c r="I662" s="30">
        <f>STOCK!I1054</f>
        <v>0</v>
      </c>
      <c r="J662" s="30">
        <f>STOCK!J1054</f>
        <v>0</v>
      </c>
      <c r="K662" s="30" t="e">
        <f>STOCK!#REF!</f>
        <v>#REF!</v>
      </c>
      <c r="L662" s="30">
        <f>STOCK!K1054</f>
        <v>0</v>
      </c>
      <c r="U662" s="30">
        <v>1</v>
      </c>
      <c r="V662" s="30">
        <f>STOCK!O1054</f>
        <v>0</v>
      </c>
      <c r="X662" s="30">
        <v>0</v>
      </c>
      <c r="Y662" s="30">
        <f t="shared" si="12"/>
        <v>0</v>
      </c>
      <c r="AG662" s="30">
        <f>STOCK!A1054</f>
        <v>0</v>
      </c>
      <c r="AI662" s="30">
        <v>0</v>
      </c>
    </row>
    <row r="663" spans="1:35" x14ac:dyDescent="0.15">
      <c r="A663" s="30">
        <f>STOCK!C1055</f>
        <v>0</v>
      </c>
      <c r="B663" s="30">
        <f>STOCK!D1055</f>
        <v>0</v>
      </c>
      <c r="C663" s="30">
        <f>STOCK!E1055</f>
        <v>0</v>
      </c>
      <c r="D663" s="30">
        <f>STOCK!F1055</f>
        <v>0</v>
      </c>
      <c r="E663" s="30">
        <f>STOCK!G1055</f>
        <v>0</v>
      </c>
      <c r="F663" s="30" t="e">
        <f>STOCK!#REF!</f>
        <v>#REF!</v>
      </c>
      <c r="G663" s="30">
        <f>STOCK!H1055</f>
        <v>0</v>
      </c>
      <c r="H663" s="30" t="e">
        <f>STOCK!#REF!</f>
        <v>#REF!</v>
      </c>
      <c r="I663" s="30">
        <f>STOCK!I1055</f>
        <v>0</v>
      </c>
      <c r="J663" s="30">
        <f>STOCK!J1055</f>
        <v>0</v>
      </c>
      <c r="K663" s="30" t="e">
        <f>STOCK!#REF!</f>
        <v>#REF!</v>
      </c>
      <c r="L663" s="30">
        <f>STOCK!K1055</f>
        <v>0</v>
      </c>
      <c r="U663" s="30">
        <v>1</v>
      </c>
      <c r="V663" s="30">
        <f>STOCK!O1055</f>
        <v>0</v>
      </c>
      <c r="X663" s="30">
        <v>0</v>
      </c>
      <c r="Y663" s="30">
        <f t="shared" si="12"/>
        <v>0</v>
      </c>
      <c r="AG663" s="30">
        <f>STOCK!A1055</f>
        <v>0</v>
      </c>
      <c r="AI663" s="30">
        <v>0</v>
      </c>
    </row>
    <row r="664" spans="1:35" x14ac:dyDescent="0.15">
      <c r="A664" s="30">
        <f>STOCK!C1056</f>
        <v>0</v>
      </c>
      <c r="B664" s="30">
        <f>STOCK!D1056</f>
        <v>0</v>
      </c>
      <c r="C664" s="30">
        <f>STOCK!E1056</f>
        <v>0</v>
      </c>
      <c r="D664" s="30">
        <f>STOCK!F1056</f>
        <v>0</v>
      </c>
      <c r="E664" s="30">
        <f>STOCK!G1056</f>
        <v>0</v>
      </c>
      <c r="F664" s="30" t="e">
        <f>STOCK!#REF!</f>
        <v>#REF!</v>
      </c>
      <c r="G664" s="30">
        <f>STOCK!H1056</f>
        <v>0</v>
      </c>
      <c r="H664" s="30" t="e">
        <f>STOCK!#REF!</f>
        <v>#REF!</v>
      </c>
      <c r="I664" s="30">
        <f>STOCK!I1056</f>
        <v>0</v>
      </c>
      <c r="J664" s="30">
        <f>STOCK!J1056</f>
        <v>0</v>
      </c>
      <c r="K664" s="30" t="e">
        <f>STOCK!#REF!</f>
        <v>#REF!</v>
      </c>
      <c r="L664" s="30">
        <f>STOCK!K1056</f>
        <v>0</v>
      </c>
      <c r="U664" s="30">
        <v>1</v>
      </c>
      <c r="V664" s="30">
        <f>STOCK!O1056</f>
        <v>0</v>
      </c>
      <c r="X664" s="30">
        <v>0</v>
      </c>
      <c r="Y664" s="30">
        <f t="shared" si="12"/>
        <v>0</v>
      </c>
      <c r="AG664" s="30">
        <f>STOCK!A1056</f>
        <v>0</v>
      </c>
      <c r="AI664" s="30">
        <v>0</v>
      </c>
    </row>
    <row r="665" spans="1:35" x14ac:dyDescent="0.15">
      <c r="A665" s="30">
        <f>STOCK!C1057</f>
        <v>0</v>
      </c>
      <c r="B665" s="30">
        <f>STOCK!D1057</f>
        <v>0</v>
      </c>
      <c r="C665" s="30">
        <f>STOCK!E1057</f>
        <v>0</v>
      </c>
      <c r="D665" s="30">
        <f>STOCK!F1057</f>
        <v>0</v>
      </c>
      <c r="E665" s="30">
        <f>STOCK!G1057</f>
        <v>0</v>
      </c>
      <c r="F665" s="30" t="e">
        <f>STOCK!#REF!</f>
        <v>#REF!</v>
      </c>
      <c r="G665" s="30">
        <f>STOCK!H1057</f>
        <v>0</v>
      </c>
      <c r="H665" s="30" t="e">
        <f>STOCK!#REF!</f>
        <v>#REF!</v>
      </c>
      <c r="I665" s="30">
        <f>STOCK!I1057</f>
        <v>0</v>
      </c>
      <c r="J665" s="30">
        <f>STOCK!J1057</f>
        <v>0</v>
      </c>
      <c r="K665" s="30" t="e">
        <f>STOCK!#REF!</f>
        <v>#REF!</v>
      </c>
      <c r="L665" s="30">
        <f>STOCK!K1057</f>
        <v>0</v>
      </c>
      <c r="U665" s="30">
        <v>1</v>
      </c>
      <c r="V665" s="30">
        <f>STOCK!O1057</f>
        <v>0</v>
      </c>
      <c r="X665" s="30">
        <v>0</v>
      </c>
      <c r="Y665" s="30">
        <f t="shared" si="12"/>
        <v>0</v>
      </c>
      <c r="AG665" s="30">
        <f>STOCK!A1057</f>
        <v>0</v>
      </c>
      <c r="AI665" s="30">
        <v>0</v>
      </c>
    </row>
    <row r="666" spans="1:35" x14ac:dyDescent="0.15">
      <c r="A666" s="30">
        <f>STOCK!C1058</f>
        <v>0</v>
      </c>
      <c r="B666" s="30">
        <f>STOCK!D1058</f>
        <v>0</v>
      </c>
      <c r="C666" s="30">
        <f>STOCK!E1058</f>
        <v>0</v>
      </c>
      <c r="D666" s="30">
        <f>STOCK!F1058</f>
        <v>0</v>
      </c>
      <c r="E666" s="30">
        <f>STOCK!G1058</f>
        <v>0</v>
      </c>
      <c r="F666" s="30" t="e">
        <f>STOCK!#REF!</f>
        <v>#REF!</v>
      </c>
      <c r="G666" s="30">
        <f>STOCK!H1058</f>
        <v>0</v>
      </c>
      <c r="H666" s="30" t="e">
        <f>STOCK!#REF!</f>
        <v>#REF!</v>
      </c>
      <c r="I666" s="30">
        <f>STOCK!I1058</f>
        <v>0</v>
      </c>
      <c r="J666" s="30">
        <f>STOCK!J1058</f>
        <v>0</v>
      </c>
      <c r="K666" s="30" t="e">
        <f>STOCK!#REF!</f>
        <v>#REF!</v>
      </c>
      <c r="L666" s="30">
        <f>STOCK!K1058</f>
        <v>0</v>
      </c>
      <c r="U666" s="30">
        <v>1</v>
      </c>
      <c r="V666" s="30">
        <f>STOCK!O1058</f>
        <v>0</v>
      </c>
      <c r="X666" s="30">
        <v>0</v>
      </c>
      <c r="Y666" s="30">
        <f t="shared" si="12"/>
        <v>0</v>
      </c>
      <c r="AG666" s="30">
        <f>STOCK!A1058</f>
        <v>0</v>
      </c>
      <c r="AI666" s="30">
        <v>0</v>
      </c>
    </row>
    <row r="667" spans="1:35" x14ac:dyDescent="0.15">
      <c r="A667" s="30">
        <f>STOCK!C1059</f>
        <v>0</v>
      </c>
      <c r="B667" s="30">
        <f>STOCK!D1059</f>
        <v>0</v>
      </c>
      <c r="C667" s="30">
        <f>STOCK!E1059</f>
        <v>0</v>
      </c>
      <c r="D667" s="30">
        <f>STOCK!F1059</f>
        <v>0</v>
      </c>
      <c r="E667" s="30">
        <f>STOCK!G1059</f>
        <v>0</v>
      </c>
      <c r="F667" s="30" t="e">
        <f>STOCK!#REF!</f>
        <v>#REF!</v>
      </c>
      <c r="G667" s="30">
        <f>STOCK!H1059</f>
        <v>0</v>
      </c>
      <c r="H667" s="30" t="e">
        <f>STOCK!#REF!</f>
        <v>#REF!</v>
      </c>
      <c r="I667" s="30">
        <f>STOCK!I1059</f>
        <v>0</v>
      </c>
      <c r="J667" s="30">
        <f>STOCK!J1059</f>
        <v>0</v>
      </c>
      <c r="K667" s="30" t="e">
        <f>STOCK!#REF!</f>
        <v>#REF!</v>
      </c>
      <c r="L667" s="30">
        <f>STOCK!K1059</f>
        <v>0</v>
      </c>
      <c r="U667" s="30">
        <v>1</v>
      </c>
      <c r="V667" s="30">
        <f>STOCK!O1059</f>
        <v>0</v>
      </c>
      <c r="X667" s="30">
        <v>0</v>
      </c>
      <c r="Y667" s="30">
        <f t="shared" si="12"/>
        <v>0</v>
      </c>
      <c r="AG667" s="30">
        <f>STOCK!A1059</f>
        <v>0</v>
      </c>
      <c r="AI667" s="30">
        <v>0</v>
      </c>
    </row>
    <row r="668" spans="1:35" x14ac:dyDescent="0.15">
      <c r="A668" s="30">
        <f>STOCK!C1060</f>
        <v>0</v>
      </c>
      <c r="B668" s="30">
        <f>STOCK!D1060</f>
        <v>0</v>
      </c>
      <c r="C668" s="30">
        <f>STOCK!E1060</f>
        <v>0</v>
      </c>
      <c r="D668" s="30">
        <f>STOCK!F1060</f>
        <v>0</v>
      </c>
      <c r="E668" s="30">
        <f>STOCK!G1060</f>
        <v>0</v>
      </c>
      <c r="F668" s="30" t="e">
        <f>STOCK!#REF!</f>
        <v>#REF!</v>
      </c>
      <c r="G668" s="30">
        <f>STOCK!H1060</f>
        <v>0</v>
      </c>
      <c r="H668" s="30" t="e">
        <f>STOCK!#REF!</f>
        <v>#REF!</v>
      </c>
      <c r="I668" s="30">
        <f>STOCK!I1060</f>
        <v>0</v>
      </c>
      <c r="J668" s="30">
        <f>STOCK!J1060</f>
        <v>0</v>
      </c>
      <c r="K668" s="30" t="e">
        <f>STOCK!#REF!</f>
        <v>#REF!</v>
      </c>
      <c r="L668" s="30">
        <f>STOCK!K1060</f>
        <v>0</v>
      </c>
      <c r="U668" s="30">
        <v>1</v>
      </c>
      <c r="V668" s="30">
        <f>STOCK!O1060</f>
        <v>0</v>
      </c>
      <c r="X668" s="30">
        <v>0</v>
      </c>
      <c r="Y668" s="30">
        <f t="shared" si="12"/>
        <v>0</v>
      </c>
      <c r="AG668" s="30">
        <f>STOCK!A1060</f>
        <v>0</v>
      </c>
      <c r="AI668" s="30">
        <v>0</v>
      </c>
    </row>
    <row r="669" spans="1:35" x14ac:dyDescent="0.15">
      <c r="A669" s="30">
        <f>STOCK!C1061</f>
        <v>0</v>
      </c>
      <c r="B669" s="30">
        <f>STOCK!D1061</f>
        <v>0</v>
      </c>
      <c r="C669" s="30">
        <f>STOCK!E1061</f>
        <v>0</v>
      </c>
      <c r="D669" s="30">
        <f>STOCK!F1061</f>
        <v>0</v>
      </c>
      <c r="E669" s="30">
        <f>STOCK!G1061</f>
        <v>0</v>
      </c>
      <c r="F669" s="30" t="e">
        <f>STOCK!#REF!</f>
        <v>#REF!</v>
      </c>
      <c r="G669" s="30">
        <f>STOCK!H1061</f>
        <v>0</v>
      </c>
      <c r="H669" s="30" t="e">
        <f>STOCK!#REF!</f>
        <v>#REF!</v>
      </c>
      <c r="I669" s="30">
        <f>STOCK!I1061</f>
        <v>0</v>
      </c>
      <c r="J669" s="30">
        <f>STOCK!J1061</f>
        <v>0</v>
      </c>
      <c r="K669" s="30" t="e">
        <f>STOCK!#REF!</f>
        <v>#REF!</v>
      </c>
      <c r="L669" s="30">
        <f>STOCK!K1061</f>
        <v>0</v>
      </c>
      <c r="U669" s="30">
        <v>1</v>
      </c>
      <c r="V669" s="30">
        <f>STOCK!O1061</f>
        <v>0</v>
      </c>
      <c r="X669" s="30">
        <v>0</v>
      </c>
      <c r="Y669" s="30">
        <f t="shared" si="12"/>
        <v>0</v>
      </c>
      <c r="AG669" s="30">
        <f>STOCK!A1061</f>
        <v>0</v>
      </c>
      <c r="AI669" s="30">
        <v>0</v>
      </c>
    </row>
    <row r="670" spans="1:35" x14ac:dyDescent="0.15">
      <c r="A670" s="30">
        <f>STOCK!C1062</f>
        <v>0</v>
      </c>
      <c r="B670" s="30">
        <f>STOCK!D1062</f>
        <v>0</v>
      </c>
      <c r="C670" s="30">
        <f>STOCK!E1062</f>
        <v>0</v>
      </c>
      <c r="D670" s="30">
        <f>STOCK!F1062</f>
        <v>0</v>
      </c>
      <c r="E670" s="30">
        <f>STOCK!G1062</f>
        <v>0</v>
      </c>
      <c r="F670" s="30" t="e">
        <f>STOCK!#REF!</f>
        <v>#REF!</v>
      </c>
      <c r="G670" s="30">
        <f>STOCK!H1062</f>
        <v>0</v>
      </c>
      <c r="H670" s="30" t="e">
        <f>STOCK!#REF!</f>
        <v>#REF!</v>
      </c>
      <c r="I670" s="30">
        <f>STOCK!I1062</f>
        <v>0</v>
      </c>
      <c r="J670" s="30">
        <f>STOCK!J1062</f>
        <v>0</v>
      </c>
      <c r="K670" s="30" t="e">
        <f>STOCK!#REF!</f>
        <v>#REF!</v>
      </c>
      <c r="L670" s="30">
        <f>STOCK!K1062</f>
        <v>0</v>
      </c>
      <c r="U670" s="30">
        <v>1</v>
      </c>
      <c r="V670" s="30">
        <f>STOCK!O1062</f>
        <v>0</v>
      </c>
      <c r="X670" s="30">
        <v>0</v>
      </c>
      <c r="Y670" s="30">
        <f t="shared" si="12"/>
        <v>0</v>
      </c>
      <c r="AG670" s="30">
        <f>STOCK!A1062</f>
        <v>0</v>
      </c>
      <c r="AI670" s="30">
        <v>0</v>
      </c>
    </row>
    <row r="671" spans="1:35" x14ac:dyDescent="0.15">
      <c r="A671" s="30">
        <f>STOCK!C1063</f>
        <v>0</v>
      </c>
      <c r="B671" s="30">
        <f>STOCK!D1063</f>
        <v>0</v>
      </c>
      <c r="C671" s="30">
        <f>STOCK!E1063</f>
        <v>0</v>
      </c>
      <c r="D671" s="30">
        <f>STOCK!F1063</f>
        <v>0</v>
      </c>
      <c r="E671" s="30">
        <f>STOCK!G1063</f>
        <v>0</v>
      </c>
      <c r="F671" s="30" t="e">
        <f>STOCK!#REF!</f>
        <v>#REF!</v>
      </c>
      <c r="G671" s="30">
        <f>STOCK!H1063</f>
        <v>0</v>
      </c>
      <c r="H671" s="30" t="e">
        <f>STOCK!#REF!</f>
        <v>#REF!</v>
      </c>
      <c r="I671" s="30">
        <f>STOCK!I1063</f>
        <v>0</v>
      </c>
      <c r="J671" s="30">
        <f>STOCK!J1063</f>
        <v>0</v>
      </c>
      <c r="K671" s="30" t="e">
        <f>STOCK!#REF!</f>
        <v>#REF!</v>
      </c>
      <c r="L671" s="30">
        <f>STOCK!K1063</f>
        <v>0</v>
      </c>
      <c r="U671" s="30">
        <v>1</v>
      </c>
      <c r="V671" s="30">
        <f>STOCK!O1063</f>
        <v>0</v>
      </c>
      <c r="X671" s="30">
        <v>0</v>
      </c>
      <c r="Y671" s="30">
        <f t="shared" si="12"/>
        <v>0</v>
      </c>
      <c r="AG671" s="30">
        <f>STOCK!A1063</f>
        <v>0</v>
      </c>
      <c r="AI671" s="30">
        <v>0</v>
      </c>
    </row>
    <row r="672" spans="1:35" x14ac:dyDescent="0.15">
      <c r="A672" s="30">
        <f>STOCK!C1064</f>
        <v>0</v>
      </c>
      <c r="B672" s="30">
        <f>STOCK!D1064</f>
        <v>0</v>
      </c>
      <c r="C672" s="30">
        <f>STOCK!E1064</f>
        <v>0</v>
      </c>
      <c r="D672" s="30">
        <f>STOCK!F1064</f>
        <v>0</v>
      </c>
      <c r="E672" s="30">
        <f>STOCK!G1064</f>
        <v>0</v>
      </c>
      <c r="F672" s="30" t="e">
        <f>STOCK!#REF!</f>
        <v>#REF!</v>
      </c>
      <c r="G672" s="30">
        <f>STOCK!H1064</f>
        <v>0</v>
      </c>
      <c r="H672" s="30" t="e">
        <f>STOCK!#REF!</f>
        <v>#REF!</v>
      </c>
      <c r="I672" s="30">
        <f>STOCK!I1064</f>
        <v>0</v>
      </c>
      <c r="J672" s="30">
        <f>STOCK!J1064</f>
        <v>0</v>
      </c>
      <c r="K672" s="30" t="e">
        <f>STOCK!#REF!</f>
        <v>#REF!</v>
      </c>
      <c r="L672" s="30">
        <f>STOCK!K1064</f>
        <v>0</v>
      </c>
      <c r="U672" s="30">
        <v>1</v>
      </c>
      <c r="V672" s="30">
        <f>STOCK!O1064</f>
        <v>0</v>
      </c>
      <c r="X672" s="30">
        <v>0</v>
      </c>
      <c r="Y672" s="30">
        <f t="shared" si="12"/>
        <v>0</v>
      </c>
      <c r="AG672" s="30">
        <f>STOCK!A1064</f>
        <v>0</v>
      </c>
      <c r="AI672" s="30">
        <v>0</v>
      </c>
    </row>
    <row r="673" spans="1:35" x14ac:dyDescent="0.15">
      <c r="A673" s="30">
        <f>STOCK!C1065</f>
        <v>0</v>
      </c>
      <c r="B673" s="30">
        <f>STOCK!D1065</f>
        <v>0</v>
      </c>
      <c r="C673" s="30">
        <f>STOCK!E1065</f>
        <v>0</v>
      </c>
      <c r="D673" s="30">
        <f>STOCK!F1065</f>
        <v>0</v>
      </c>
      <c r="E673" s="30">
        <f>STOCK!G1065</f>
        <v>0</v>
      </c>
      <c r="F673" s="30" t="e">
        <f>STOCK!#REF!</f>
        <v>#REF!</v>
      </c>
      <c r="G673" s="30">
        <f>STOCK!H1065</f>
        <v>0</v>
      </c>
      <c r="H673" s="30" t="e">
        <f>STOCK!#REF!</f>
        <v>#REF!</v>
      </c>
      <c r="I673" s="30">
        <f>STOCK!I1065</f>
        <v>0</v>
      </c>
      <c r="J673" s="30">
        <f>STOCK!J1065</f>
        <v>0</v>
      </c>
      <c r="K673" s="30" t="e">
        <f>STOCK!#REF!</f>
        <v>#REF!</v>
      </c>
      <c r="L673" s="30">
        <f>STOCK!K1065</f>
        <v>0</v>
      </c>
      <c r="U673" s="30">
        <v>1</v>
      </c>
      <c r="V673" s="30">
        <f>STOCK!O1065</f>
        <v>0</v>
      </c>
      <c r="X673" s="30">
        <v>0</v>
      </c>
      <c r="Y673" s="30">
        <f t="shared" si="12"/>
        <v>0</v>
      </c>
      <c r="AG673" s="30">
        <f>STOCK!A1065</f>
        <v>0</v>
      </c>
      <c r="AI673" s="30">
        <v>0</v>
      </c>
    </row>
    <row r="674" spans="1:35" x14ac:dyDescent="0.15">
      <c r="A674" s="30">
        <f>STOCK!C1066</f>
        <v>0</v>
      </c>
      <c r="B674" s="30">
        <f>STOCK!D1066</f>
        <v>0</v>
      </c>
      <c r="C674" s="30">
        <f>STOCK!E1066</f>
        <v>0</v>
      </c>
      <c r="D674" s="30">
        <f>STOCK!F1066</f>
        <v>0</v>
      </c>
      <c r="E674" s="30">
        <f>STOCK!G1066</f>
        <v>0</v>
      </c>
      <c r="F674" s="30" t="e">
        <f>STOCK!#REF!</f>
        <v>#REF!</v>
      </c>
      <c r="G674" s="30">
        <f>STOCK!H1066</f>
        <v>0</v>
      </c>
      <c r="H674" s="30" t="e">
        <f>STOCK!#REF!</f>
        <v>#REF!</v>
      </c>
      <c r="I674" s="30">
        <f>STOCK!I1066</f>
        <v>0</v>
      </c>
      <c r="J674" s="30">
        <f>STOCK!J1066</f>
        <v>0</v>
      </c>
      <c r="K674" s="30" t="e">
        <f>STOCK!#REF!</f>
        <v>#REF!</v>
      </c>
      <c r="L674" s="30">
        <f>STOCK!K1066</f>
        <v>0</v>
      </c>
      <c r="U674" s="30">
        <v>1</v>
      </c>
      <c r="V674" s="30">
        <f>STOCK!O1066</f>
        <v>0</v>
      </c>
      <c r="X674" s="30">
        <v>0</v>
      </c>
      <c r="Y674" s="30">
        <f t="shared" si="12"/>
        <v>0</v>
      </c>
      <c r="AG674" s="30">
        <f>STOCK!A1066</f>
        <v>0</v>
      </c>
      <c r="AI674" s="30">
        <v>0</v>
      </c>
    </row>
    <row r="675" spans="1:35" x14ac:dyDescent="0.15">
      <c r="A675" s="30">
        <f>STOCK!C1067</f>
        <v>0</v>
      </c>
      <c r="B675" s="30">
        <f>STOCK!D1067</f>
        <v>0</v>
      </c>
      <c r="C675" s="30">
        <f>STOCK!E1067</f>
        <v>0</v>
      </c>
      <c r="D675" s="30">
        <f>STOCK!F1067</f>
        <v>0</v>
      </c>
      <c r="E675" s="30">
        <f>STOCK!G1067</f>
        <v>0</v>
      </c>
      <c r="F675" s="30" t="e">
        <f>STOCK!#REF!</f>
        <v>#REF!</v>
      </c>
      <c r="G675" s="30">
        <f>STOCK!H1067</f>
        <v>0</v>
      </c>
      <c r="H675" s="30" t="e">
        <f>STOCK!#REF!</f>
        <v>#REF!</v>
      </c>
      <c r="I675" s="30">
        <f>STOCK!I1067</f>
        <v>0</v>
      </c>
      <c r="J675" s="30">
        <f>STOCK!J1067</f>
        <v>0</v>
      </c>
      <c r="K675" s="30" t="e">
        <f>STOCK!#REF!</f>
        <v>#REF!</v>
      </c>
      <c r="L675" s="30">
        <f>STOCK!K1067</f>
        <v>0</v>
      </c>
      <c r="U675" s="30">
        <v>1</v>
      </c>
      <c r="V675" s="30">
        <f>STOCK!O1067</f>
        <v>0</v>
      </c>
      <c r="X675" s="30">
        <v>0</v>
      </c>
      <c r="Y675" s="30">
        <f t="shared" si="12"/>
        <v>0</v>
      </c>
      <c r="AG675" s="30">
        <f>STOCK!A1067</f>
        <v>0</v>
      </c>
      <c r="AI675" s="30">
        <v>0</v>
      </c>
    </row>
    <row r="676" spans="1:35" x14ac:dyDescent="0.15">
      <c r="A676" s="30">
        <f>STOCK!C1068</f>
        <v>0</v>
      </c>
      <c r="B676" s="30">
        <f>STOCK!D1068</f>
        <v>0</v>
      </c>
      <c r="C676" s="30">
        <f>STOCK!E1068</f>
        <v>0</v>
      </c>
      <c r="D676" s="30">
        <f>STOCK!F1068</f>
        <v>0</v>
      </c>
      <c r="E676" s="30">
        <f>STOCK!G1068</f>
        <v>0</v>
      </c>
      <c r="F676" s="30" t="e">
        <f>STOCK!#REF!</f>
        <v>#REF!</v>
      </c>
      <c r="G676" s="30">
        <f>STOCK!H1068</f>
        <v>0</v>
      </c>
      <c r="H676" s="30" t="e">
        <f>STOCK!#REF!</f>
        <v>#REF!</v>
      </c>
      <c r="I676" s="30">
        <f>STOCK!I1068</f>
        <v>0</v>
      </c>
      <c r="J676" s="30">
        <f>STOCK!J1068</f>
        <v>0</v>
      </c>
      <c r="K676" s="30" t="e">
        <f>STOCK!#REF!</f>
        <v>#REF!</v>
      </c>
      <c r="L676" s="30">
        <f>STOCK!K1068</f>
        <v>0</v>
      </c>
      <c r="U676" s="30">
        <v>1</v>
      </c>
      <c r="V676" s="30">
        <f>STOCK!O1068</f>
        <v>0</v>
      </c>
      <c r="X676" s="30">
        <v>0</v>
      </c>
      <c r="Y676" s="30">
        <f t="shared" si="12"/>
        <v>0</v>
      </c>
      <c r="AG676" s="30">
        <f>STOCK!A1068</f>
        <v>0</v>
      </c>
      <c r="AI676" s="30">
        <v>0</v>
      </c>
    </row>
    <row r="677" spans="1:35" x14ac:dyDescent="0.15">
      <c r="A677" s="30">
        <f>STOCK!C1069</f>
        <v>0</v>
      </c>
      <c r="B677" s="30">
        <f>STOCK!D1069</f>
        <v>0</v>
      </c>
      <c r="C677" s="30">
        <f>STOCK!E1069</f>
        <v>0</v>
      </c>
      <c r="D677" s="30">
        <f>STOCK!F1069</f>
        <v>0</v>
      </c>
      <c r="E677" s="30">
        <f>STOCK!G1069</f>
        <v>0</v>
      </c>
      <c r="F677" s="30" t="e">
        <f>STOCK!#REF!</f>
        <v>#REF!</v>
      </c>
      <c r="G677" s="30">
        <f>STOCK!H1069</f>
        <v>0</v>
      </c>
      <c r="H677" s="30" t="e">
        <f>STOCK!#REF!</f>
        <v>#REF!</v>
      </c>
      <c r="I677" s="30">
        <f>STOCK!I1069</f>
        <v>0</v>
      </c>
      <c r="J677" s="30">
        <f>STOCK!J1069</f>
        <v>0</v>
      </c>
      <c r="K677" s="30" t="e">
        <f>STOCK!#REF!</f>
        <v>#REF!</v>
      </c>
      <c r="L677" s="30">
        <f>STOCK!K1069</f>
        <v>0</v>
      </c>
      <c r="U677" s="30">
        <v>1</v>
      </c>
      <c r="V677" s="30">
        <f>STOCK!O1069</f>
        <v>0</v>
      </c>
      <c r="X677" s="30">
        <v>0</v>
      </c>
      <c r="Y677" s="30">
        <f t="shared" si="12"/>
        <v>0</v>
      </c>
      <c r="AG677" s="30">
        <f>STOCK!A1069</f>
        <v>0</v>
      </c>
      <c r="AI677" s="30">
        <v>0</v>
      </c>
    </row>
    <row r="678" spans="1:35" x14ac:dyDescent="0.15">
      <c r="A678" s="30">
        <f>STOCK!C1070</f>
        <v>0</v>
      </c>
      <c r="B678" s="30">
        <f>STOCK!D1070</f>
        <v>0</v>
      </c>
      <c r="C678" s="30">
        <f>STOCK!E1070</f>
        <v>0</v>
      </c>
      <c r="D678" s="30">
        <f>STOCK!F1070</f>
        <v>0</v>
      </c>
      <c r="E678" s="30">
        <f>STOCK!G1070</f>
        <v>0</v>
      </c>
      <c r="F678" s="30" t="e">
        <f>STOCK!#REF!</f>
        <v>#REF!</v>
      </c>
      <c r="G678" s="30">
        <f>STOCK!H1070</f>
        <v>0</v>
      </c>
      <c r="H678" s="30" t="e">
        <f>STOCK!#REF!</f>
        <v>#REF!</v>
      </c>
      <c r="I678" s="30">
        <f>STOCK!I1070</f>
        <v>0</v>
      </c>
      <c r="J678" s="30">
        <f>STOCK!J1070</f>
        <v>0</v>
      </c>
      <c r="K678" s="30" t="e">
        <f>STOCK!#REF!</f>
        <v>#REF!</v>
      </c>
      <c r="L678" s="30">
        <f>STOCK!K1070</f>
        <v>0</v>
      </c>
      <c r="U678" s="30">
        <v>1</v>
      </c>
      <c r="V678" s="30">
        <f>STOCK!O1070</f>
        <v>0</v>
      </c>
      <c r="X678" s="30">
        <v>0</v>
      </c>
      <c r="Y678" s="30">
        <f t="shared" si="12"/>
        <v>0</v>
      </c>
      <c r="AG678" s="30">
        <f>STOCK!A1070</f>
        <v>0</v>
      </c>
      <c r="AI678" s="30">
        <v>0</v>
      </c>
    </row>
    <row r="679" spans="1:35" x14ac:dyDescent="0.15">
      <c r="A679" s="30">
        <f>STOCK!C1071</f>
        <v>0</v>
      </c>
      <c r="B679" s="30">
        <f>STOCK!D1071</f>
        <v>0</v>
      </c>
      <c r="C679" s="30">
        <f>STOCK!E1071</f>
        <v>0</v>
      </c>
      <c r="D679" s="30">
        <f>STOCK!F1071</f>
        <v>0</v>
      </c>
      <c r="E679" s="30">
        <f>STOCK!G1071</f>
        <v>0</v>
      </c>
      <c r="F679" s="30" t="e">
        <f>STOCK!#REF!</f>
        <v>#REF!</v>
      </c>
      <c r="G679" s="30">
        <f>STOCK!H1071</f>
        <v>0</v>
      </c>
      <c r="H679" s="30" t="e">
        <f>STOCK!#REF!</f>
        <v>#REF!</v>
      </c>
      <c r="I679" s="30">
        <f>STOCK!I1071</f>
        <v>0</v>
      </c>
      <c r="J679" s="30">
        <f>STOCK!J1071</f>
        <v>0</v>
      </c>
      <c r="K679" s="30" t="e">
        <f>STOCK!#REF!</f>
        <v>#REF!</v>
      </c>
      <c r="L679" s="30">
        <f>STOCK!K1071</f>
        <v>0</v>
      </c>
      <c r="U679" s="30">
        <v>1</v>
      </c>
      <c r="V679" s="30">
        <f>STOCK!O1071</f>
        <v>0</v>
      </c>
      <c r="X679" s="30">
        <v>0</v>
      </c>
      <c r="Y679" s="30">
        <f t="shared" si="12"/>
        <v>0</v>
      </c>
      <c r="AG679" s="30">
        <f>STOCK!A1071</f>
        <v>0</v>
      </c>
      <c r="AI679" s="30">
        <v>0</v>
      </c>
    </row>
    <row r="680" spans="1:35" x14ac:dyDescent="0.15">
      <c r="A680" s="30">
        <f>STOCK!C1072</f>
        <v>0</v>
      </c>
      <c r="B680" s="30">
        <f>STOCK!D1072</f>
        <v>0</v>
      </c>
      <c r="C680" s="30">
        <f>STOCK!E1072</f>
        <v>0</v>
      </c>
      <c r="D680" s="30">
        <f>STOCK!F1072</f>
        <v>0</v>
      </c>
      <c r="E680" s="30">
        <f>STOCK!G1072</f>
        <v>0</v>
      </c>
      <c r="F680" s="30" t="e">
        <f>STOCK!#REF!</f>
        <v>#REF!</v>
      </c>
      <c r="G680" s="30">
        <f>STOCK!H1072</f>
        <v>0</v>
      </c>
      <c r="H680" s="30" t="e">
        <f>STOCK!#REF!</f>
        <v>#REF!</v>
      </c>
      <c r="I680" s="30">
        <f>STOCK!I1072</f>
        <v>0</v>
      </c>
      <c r="J680" s="30">
        <f>STOCK!J1072</f>
        <v>0</v>
      </c>
      <c r="K680" s="30" t="e">
        <f>STOCK!#REF!</f>
        <v>#REF!</v>
      </c>
      <c r="L680" s="30">
        <f>STOCK!K1072</f>
        <v>0</v>
      </c>
      <c r="U680" s="30">
        <v>1</v>
      </c>
      <c r="V680" s="30">
        <f>STOCK!O1072</f>
        <v>0</v>
      </c>
      <c r="X680" s="30">
        <v>0</v>
      </c>
      <c r="Y680" s="30">
        <f t="shared" si="12"/>
        <v>0</v>
      </c>
      <c r="AG680" s="30">
        <f>STOCK!A1072</f>
        <v>0</v>
      </c>
      <c r="AI680" s="30">
        <v>0</v>
      </c>
    </row>
    <row r="681" spans="1:35" x14ac:dyDescent="0.15">
      <c r="A681" s="30">
        <f>STOCK!C1073</f>
        <v>0</v>
      </c>
      <c r="B681" s="30">
        <f>STOCK!D1073</f>
        <v>0</v>
      </c>
      <c r="C681" s="30">
        <f>STOCK!E1073</f>
        <v>0</v>
      </c>
      <c r="D681" s="30">
        <f>STOCK!F1073</f>
        <v>0</v>
      </c>
      <c r="E681" s="30">
        <f>STOCK!G1073</f>
        <v>0</v>
      </c>
      <c r="F681" s="30" t="e">
        <f>STOCK!#REF!</f>
        <v>#REF!</v>
      </c>
      <c r="G681" s="30">
        <f>STOCK!H1073</f>
        <v>0</v>
      </c>
      <c r="H681" s="30" t="e">
        <f>STOCK!#REF!</f>
        <v>#REF!</v>
      </c>
      <c r="I681" s="30">
        <f>STOCK!I1073</f>
        <v>0</v>
      </c>
      <c r="J681" s="30">
        <f>STOCK!J1073</f>
        <v>0</v>
      </c>
      <c r="K681" s="30" t="e">
        <f>STOCK!#REF!</f>
        <v>#REF!</v>
      </c>
      <c r="L681" s="30">
        <f>STOCK!K1073</f>
        <v>0</v>
      </c>
      <c r="U681" s="30">
        <v>1</v>
      </c>
      <c r="V681" s="30">
        <f>STOCK!O1073</f>
        <v>0</v>
      </c>
      <c r="X681" s="30">
        <v>0</v>
      </c>
      <c r="Y681" s="30">
        <f t="shared" si="12"/>
        <v>0</v>
      </c>
      <c r="AG681" s="30">
        <f>STOCK!A1073</f>
        <v>0</v>
      </c>
      <c r="AI681" s="30">
        <v>0</v>
      </c>
    </row>
    <row r="682" spans="1:35" x14ac:dyDescent="0.15">
      <c r="A682" s="30">
        <f>STOCK!C1074</f>
        <v>0</v>
      </c>
      <c r="B682" s="30">
        <f>STOCK!D1074</f>
        <v>0</v>
      </c>
      <c r="C682" s="30">
        <f>STOCK!E1074</f>
        <v>0</v>
      </c>
      <c r="D682" s="30">
        <f>STOCK!F1074</f>
        <v>0</v>
      </c>
      <c r="E682" s="30">
        <f>STOCK!G1074</f>
        <v>0</v>
      </c>
      <c r="F682" s="30" t="e">
        <f>STOCK!#REF!</f>
        <v>#REF!</v>
      </c>
      <c r="G682" s="30">
        <f>STOCK!H1074</f>
        <v>0</v>
      </c>
      <c r="H682" s="30" t="e">
        <f>STOCK!#REF!</f>
        <v>#REF!</v>
      </c>
      <c r="I682" s="30">
        <f>STOCK!I1074</f>
        <v>0</v>
      </c>
      <c r="J682" s="30">
        <f>STOCK!J1074</f>
        <v>0</v>
      </c>
      <c r="K682" s="30" t="e">
        <f>STOCK!#REF!</f>
        <v>#REF!</v>
      </c>
      <c r="L682" s="30">
        <f>STOCK!K1074</f>
        <v>0</v>
      </c>
      <c r="U682" s="30">
        <v>1</v>
      </c>
      <c r="V682" s="30">
        <f>STOCK!O1074</f>
        <v>0</v>
      </c>
      <c r="X682" s="30">
        <v>0</v>
      </c>
      <c r="Y682" s="30">
        <f t="shared" si="12"/>
        <v>0</v>
      </c>
      <c r="AG682" s="30">
        <f>STOCK!A1074</f>
        <v>0</v>
      </c>
      <c r="AI682" s="30">
        <v>0</v>
      </c>
    </row>
    <row r="683" spans="1:35" x14ac:dyDescent="0.15">
      <c r="A683" s="30">
        <f>STOCK!C1075</f>
        <v>0</v>
      </c>
      <c r="B683" s="30">
        <f>STOCK!D1075</f>
        <v>0</v>
      </c>
      <c r="C683" s="30">
        <f>STOCK!E1075</f>
        <v>0</v>
      </c>
      <c r="D683" s="30">
        <f>STOCK!F1075</f>
        <v>0</v>
      </c>
      <c r="E683" s="30">
        <f>STOCK!G1075</f>
        <v>0</v>
      </c>
      <c r="F683" s="30" t="e">
        <f>STOCK!#REF!</f>
        <v>#REF!</v>
      </c>
      <c r="G683" s="30">
        <f>STOCK!H1075</f>
        <v>0</v>
      </c>
      <c r="H683" s="30" t="e">
        <f>STOCK!#REF!</f>
        <v>#REF!</v>
      </c>
      <c r="I683" s="30">
        <f>STOCK!I1075</f>
        <v>0</v>
      </c>
      <c r="J683" s="30">
        <f>STOCK!J1075</f>
        <v>0</v>
      </c>
      <c r="K683" s="30" t="e">
        <f>STOCK!#REF!</f>
        <v>#REF!</v>
      </c>
      <c r="L683" s="30">
        <f>STOCK!K1075</f>
        <v>0</v>
      </c>
      <c r="U683" s="30">
        <v>1</v>
      </c>
      <c r="V683" s="30">
        <f>STOCK!O1075</f>
        <v>0</v>
      </c>
      <c r="X683" s="30">
        <v>0</v>
      </c>
      <c r="Y683" s="30">
        <f t="shared" si="12"/>
        <v>0</v>
      </c>
      <c r="AG683" s="30">
        <f>STOCK!A1075</f>
        <v>0</v>
      </c>
      <c r="AI683" s="30">
        <v>0</v>
      </c>
    </row>
    <row r="684" spans="1:35" x14ac:dyDescent="0.15">
      <c r="A684" s="30">
        <f>STOCK!C1076</f>
        <v>0</v>
      </c>
      <c r="B684" s="30">
        <f>STOCK!D1076</f>
        <v>0</v>
      </c>
      <c r="C684" s="30">
        <f>STOCK!E1076</f>
        <v>0</v>
      </c>
      <c r="D684" s="30">
        <f>STOCK!F1076</f>
        <v>0</v>
      </c>
      <c r="E684" s="30">
        <f>STOCK!G1076</f>
        <v>0</v>
      </c>
      <c r="F684" s="30" t="e">
        <f>STOCK!#REF!</f>
        <v>#REF!</v>
      </c>
      <c r="G684" s="30">
        <f>STOCK!H1076</f>
        <v>0</v>
      </c>
      <c r="H684" s="30" t="e">
        <f>STOCK!#REF!</f>
        <v>#REF!</v>
      </c>
      <c r="I684" s="30">
        <f>STOCK!I1076</f>
        <v>0</v>
      </c>
      <c r="J684" s="30">
        <f>STOCK!J1076</f>
        <v>0</v>
      </c>
      <c r="K684" s="30" t="e">
        <f>STOCK!#REF!</f>
        <v>#REF!</v>
      </c>
      <c r="L684" s="30">
        <f>STOCK!K1076</f>
        <v>0</v>
      </c>
      <c r="U684" s="30">
        <v>1</v>
      </c>
      <c r="V684" s="30">
        <f>STOCK!O1076</f>
        <v>0</v>
      </c>
      <c r="X684" s="30">
        <v>0</v>
      </c>
      <c r="Y684" s="30">
        <f t="shared" si="12"/>
        <v>0</v>
      </c>
      <c r="AG684" s="30">
        <f>STOCK!A1076</f>
        <v>0</v>
      </c>
      <c r="AI684" s="30">
        <v>0</v>
      </c>
    </row>
    <row r="685" spans="1:35" x14ac:dyDescent="0.15">
      <c r="A685" s="30">
        <f>STOCK!C1077</f>
        <v>0</v>
      </c>
      <c r="B685" s="30">
        <f>STOCK!D1077</f>
        <v>0</v>
      </c>
      <c r="C685" s="30">
        <f>STOCK!E1077</f>
        <v>0</v>
      </c>
      <c r="D685" s="30">
        <f>STOCK!F1077</f>
        <v>0</v>
      </c>
      <c r="E685" s="30">
        <f>STOCK!G1077</f>
        <v>0</v>
      </c>
      <c r="F685" s="30" t="e">
        <f>STOCK!#REF!</f>
        <v>#REF!</v>
      </c>
      <c r="G685" s="30">
        <f>STOCK!H1077</f>
        <v>0</v>
      </c>
      <c r="H685" s="30" t="e">
        <f>STOCK!#REF!</f>
        <v>#REF!</v>
      </c>
      <c r="I685" s="30">
        <f>STOCK!I1077</f>
        <v>0</v>
      </c>
      <c r="J685" s="30">
        <f>STOCK!J1077</f>
        <v>0</v>
      </c>
      <c r="K685" s="30" t="e">
        <f>STOCK!#REF!</f>
        <v>#REF!</v>
      </c>
      <c r="L685" s="30">
        <f>STOCK!K1077</f>
        <v>0</v>
      </c>
      <c r="U685" s="30">
        <v>1</v>
      </c>
      <c r="V685" s="30">
        <f>STOCK!O1077</f>
        <v>0</v>
      </c>
      <c r="X685" s="30">
        <v>0</v>
      </c>
      <c r="Y685" s="30">
        <f t="shared" si="12"/>
        <v>0</v>
      </c>
      <c r="AG685" s="30">
        <f>STOCK!A1077</f>
        <v>0</v>
      </c>
      <c r="AI685" s="30">
        <v>0</v>
      </c>
    </row>
    <row r="686" spans="1:35" x14ac:dyDescent="0.15">
      <c r="A686" s="30">
        <f>STOCK!C1078</f>
        <v>0</v>
      </c>
      <c r="B686" s="30">
        <f>STOCK!D1078</f>
        <v>0</v>
      </c>
      <c r="C686" s="30">
        <f>STOCK!E1078</f>
        <v>0</v>
      </c>
      <c r="D686" s="30">
        <f>STOCK!F1078</f>
        <v>0</v>
      </c>
      <c r="E686" s="30">
        <f>STOCK!G1078</f>
        <v>0</v>
      </c>
      <c r="F686" s="30" t="e">
        <f>STOCK!#REF!</f>
        <v>#REF!</v>
      </c>
      <c r="G686" s="30">
        <f>STOCK!H1078</f>
        <v>0</v>
      </c>
      <c r="H686" s="30" t="e">
        <f>STOCK!#REF!</f>
        <v>#REF!</v>
      </c>
      <c r="I686" s="30">
        <f>STOCK!I1078</f>
        <v>0</v>
      </c>
      <c r="J686" s="30">
        <f>STOCK!J1078</f>
        <v>0</v>
      </c>
      <c r="K686" s="30" t="e">
        <f>STOCK!#REF!</f>
        <v>#REF!</v>
      </c>
      <c r="L686" s="30">
        <f>STOCK!K1078</f>
        <v>0</v>
      </c>
      <c r="U686" s="30">
        <v>1</v>
      </c>
      <c r="V686" s="30">
        <f>STOCK!O1078</f>
        <v>0</v>
      </c>
      <c r="X686" s="30">
        <v>0</v>
      </c>
      <c r="Y686" s="30">
        <f t="shared" si="12"/>
        <v>0</v>
      </c>
      <c r="AG686" s="30">
        <f>STOCK!A1078</f>
        <v>0</v>
      </c>
      <c r="AI686" s="30">
        <v>0</v>
      </c>
    </row>
    <row r="687" spans="1:35" x14ac:dyDescent="0.15">
      <c r="A687" s="30">
        <f>STOCK!C1079</f>
        <v>0</v>
      </c>
      <c r="B687" s="30">
        <f>STOCK!D1079</f>
        <v>0</v>
      </c>
      <c r="C687" s="30">
        <f>STOCK!E1079</f>
        <v>0</v>
      </c>
      <c r="D687" s="30">
        <f>STOCK!F1079</f>
        <v>0</v>
      </c>
      <c r="E687" s="30">
        <f>STOCK!G1079</f>
        <v>0</v>
      </c>
      <c r="F687" s="30" t="e">
        <f>STOCK!#REF!</f>
        <v>#REF!</v>
      </c>
      <c r="G687" s="30">
        <f>STOCK!H1079</f>
        <v>0</v>
      </c>
      <c r="H687" s="30" t="e">
        <f>STOCK!#REF!</f>
        <v>#REF!</v>
      </c>
      <c r="I687" s="30">
        <f>STOCK!I1079</f>
        <v>0</v>
      </c>
      <c r="J687" s="30">
        <f>STOCK!J1079</f>
        <v>0</v>
      </c>
      <c r="K687" s="30" t="e">
        <f>STOCK!#REF!</f>
        <v>#REF!</v>
      </c>
      <c r="L687" s="30">
        <f>STOCK!K1079</f>
        <v>0</v>
      </c>
      <c r="U687" s="30">
        <v>1</v>
      </c>
      <c r="V687" s="30">
        <f>STOCK!O1079</f>
        <v>0</v>
      </c>
      <c r="X687" s="30">
        <v>0</v>
      </c>
      <c r="Y687" s="30">
        <f t="shared" si="12"/>
        <v>0</v>
      </c>
      <c r="AG687" s="30">
        <f>STOCK!A1079</f>
        <v>0</v>
      </c>
      <c r="AI687" s="30">
        <v>0</v>
      </c>
    </row>
    <row r="688" spans="1:35" x14ac:dyDescent="0.15">
      <c r="A688" s="30">
        <f>STOCK!C1080</f>
        <v>0</v>
      </c>
      <c r="B688" s="30">
        <f>STOCK!D1080</f>
        <v>0</v>
      </c>
      <c r="C688" s="30">
        <f>STOCK!E1080</f>
        <v>0</v>
      </c>
      <c r="D688" s="30">
        <f>STOCK!F1080</f>
        <v>0</v>
      </c>
      <c r="E688" s="30">
        <f>STOCK!G1080</f>
        <v>0</v>
      </c>
      <c r="F688" s="30" t="e">
        <f>STOCK!#REF!</f>
        <v>#REF!</v>
      </c>
      <c r="G688" s="30">
        <f>STOCK!H1080</f>
        <v>0</v>
      </c>
      <c r="H688" s="30" t="e">
        <f>STOCK!#REF!</f>
        <v>#REF!</v>
      </c>
      <c r="I688" s="30">
        <f>STOCK!I1080</f>
        <v>0</v>
      </c>
      <c r="J688" s="30">
        <f>STOCK!J1080</f>
        <v>0</v>
      </c>
      <c r="K688" s="30" t="e">
        <f>STOCK!#REF!</f>
        <v>#REF!</v>
      </c>
      <c r="L688" s="30">
        <f>STOCK!K1080</f>
        <v>0</v>
      </c>
      <c r="U688" s="30">
        <v>1</v>
      </c>
      <c r="V688" s="30">
        <f>STOCK!O1080</f>
        <v>0</v>
      </c>
      <c r="X688" s="30">
        <v>0</v>
      </c>
      <c r="Y688" s="30">
        <f t="shared" si="12"/>
        <v>0</v>
      </c>
      <c r="AG688" s="30">
        <f>STOCK!A1080</f>
        <v>0</v>
      </c>
      <c r="AI688" s="30">
        <v>0</v>
      </c>
    </row>
    <row r="689" spans="1:35" x14ac:dyDescent="0.15">
      <c r="A689" s="30">
        <f>STOCK!C1081</f>
        <v>0</v>
      </c>
      <c r="B689" s="30">
        <f>STOCK!D1081</f>
        <v>0</v>
      </c>
      <c r="C689" s="30">
        <f>STOCK!E1081</f>
        <v>0</v>
      </c>
      <c r="D689" s="30">
        <f>STOCK!F1081</f>
        <v>0</v>
      </c>
      <c r="E689" s="30">
        <f>STOCK!G1081</f>
        <v>0</v>
      </c>
      <c r="F689" s="30" t="e">
        <f>STOCK!#REF!</f>
        <v>#REF!</v>
      </c>
      <c r="G689" s="30">
        <f>STOCK!H1081</f>
        <v>0</v>
      </c>
      <c r="H689" s="30" t="e">
        <f>STOCK!#REF!</f>
        <v>#REF!</v>
      </c>
      <c r="I689" s="30">
        <f>STOCK!I1081</f>
        <v>0</v>
      </c>
      <c r="J689" s="30">
        <f>STOCK!J1081</f>
        <v>0</v>
      </c>
      <c r="K689" s="30" t="e">
        <f>STOCK!#REF!</f>
        <v>#REF!</v>
      </c>
      <c r="L689" s="30">
        <f>STOCK!K1081</f>
        <v>0</v>
      </c>
      <c r="U689" s="30">
        <v>1</v>
      </c>
      <c r="V689" s="30">
        <f>STOCK!O1081</f>
        <v>0</v>
      </c>
      <c r="X689" s="30">
        <v>0</v>
      </c>
      <c r="Y689" s="30">
        <f t="shared" si="12"/>
        <v>0</v>
      </c>
      <c r="AG689" s="30">
        <f>STOCK!A1081</f>
        <v>0</v>
      </c>
      <c r="AI689" s="30">
        <v>0</v>
      </c>
    </row>
    <row r="690" spans="1:35" x14ac:dyDescent="0.15">
      <c r="A690" s="30">
        <f>STOCK!C1082</f>
        <v>0</v>
      </c>
      <c r="B690" s="30">
        <f>STOCK!D1082</f>
        <v>0</v>
      </c>
      <c r="C690" s="30">
        <f>STOCK!E1082</f>
        <v>0</v>
      </c>
      <c r="D690" s="30">
        <f>STOCK!F1082</f>
        <v>0</v>
      </c>
      <c r="E690" s="30">
        <f>STOCK!G1082</f>
        <v>0</v>
      </c>
      <c r="F690" s="30" t="e">
        <f>STOCK!#REF!</f>
        <v>#REF!</v>
      </c>
      <c r="G690" s="30">
        <f>STOCK!H1082</f>
        <v>0</v>
      </c>
      <c r="H690" s="30" t="e">
        <f>STOCK!#REF!</f>
        <v>#REF!</v>
      </c>
      <c r="I690" s="30">
        <f>STOCK!I1082</f>
        <v>0</v>
      </c>
      <c r="J690" s="30">
        <f>STOCK!J1082</f>
        <v>0</v>
      </c>
      <c r="K690" s="30" t="e">
        <f>STOCK!#REF!</f>
        <v>#REF!</v>
      </c>
      <c r="L690" s="30">
        <f>STOCK!K1082</f>
        <v>0</v>
      </c>
      <c r="U690" s="30">
        <v>1</v>
      </c>
      <c r="V690" s="30">
        <f>STOCK!O1082</f>
        <v>0</v>
      </c>
      <c r="X690" s="30">
        <v>0</v>
      </c>
      <c r="Y690" s="30">
        <f t="shared" si="12"/>
        <v>0</v>
      </c>
      <c r="AG690" s="30">
        <f>STOCK!A1082</f>
        <v>0</v>
      </c>
      <c r="AI690" s="30">
        <v>0</v>
      </c>
    </row>
    <row r="691" spans="1:35" x14ac:dyDescent="0.15">
      <c r="A691" s="30">
        <f>STOCK!C1083</f>
        <v>0</v>
      </c>
      <c r="B691" s="30">
        <f>STOCK!D1083</f>
        <v>0</v>
      </c>
      <c r="C691" s="30">
        <f>STOCK!E1083</f>
        <v>0</v>
      </c>
      <c r="D691" s="30">
        <f>STOCK!F1083</f>
        <v>0</v>
      </c>
      <c r="E691" s="30">
        <f>STOCK!G1083</f>
        <v>0</v>
      </c>
      <c r="F691" s="30" t="e">
        <f>STOCK!#REF!</f>
        <v>#REF!</v>
      </c>
      <c r="G691" s="30">
        <f>STOCK!H1083</f>
        <v>0</v>
      </c>
      <c r="H691" s="30" t="e">
        <f>STOCK!#REF!</f>
        <v>#REF!</v>
      </c>
      <c r="I691" s="30">
        <f>STOCK!I1083</f>
        <v>0</v>
      </c>
      <c r="J691" s="30">
        <f>STOCK!J1083</f>
        <v>0</v>
      </c>
      <c r="K691" s="30" t="e">
        <f>STOCK!#REF!</f>
        <v>#REF!</v>
      </c>
      <c r="L691" s="30">
        <f>STOCK!K1083</f>
        <v>0</v>
      </c>
      <c r="U691" s="30">
        <v>1</v>
      </c>
      <c r="V691" s="30">
        <f>STOCK!O1083</f>
        <v>0</v>
      </c>
      <c r="X691" s="30">
        <v>0</v>
      </c>
      <c r="Y691" s="30">
        <f t="shared" si="12"/>
        <v>0</v>
      </c>
      <c r="AG691" s="30">
        <f>STOCK!A1083</f>
        <v>0</v>
      </c>
      <c r="AI691" s="30">
        <v>0</v>
      </c>
    </row>
    <row r="692" spans="1:35" x14ac:dyDescent="0.15">
      <c r="A692" s="30">
        <f>STOCK!C1084</f>
        <v>0</v>
      </c>
      <c r="B692" s="30">
        <f>STOCK!D1084</f>
        <v>0</v>
      </c>
      <c r="C692" s="30">
        <f>STOCK!E1084</f>
        <v>0</v>
      </c>
      <c r="D692" s="30">
        <f>STOCK!F1084</f>
        <v>0</v>
      </c>
      <c r="E692" s="30">
        <f>STOCK!G1084</f>
        <v>0</v>
      </c>
      <c r="F692" s="30" t="e">
        <f>STOCK!#REF!</f>
        <v>#REF!</v>
      </c>
      <c r="G692" s="30">
        <f>STOCK!H1084</f>
        <v>0</v>
      </c>
      <c r="H692" s="30" t="e">
        <f>STOCK!#REF!</f>
        <v>#REF!</v>
      </c>
      <c r="I692" s="30">
        <f>STOCK!I1084</f>
        <v>0</v>
      </c>
      <c r="J692" s="30">
        <f>STOCK!J1084</f>
        <v>0</v>
      </c>
      <c r="K692" s="30" t="e">
        <f>STOCK!#REF!</f>
        <v>#REF!</v>
      </c>
      <c r="L692" s="30">
        <f>STOCK!K1084</f>
        <v>0</v>
      </c>
      <c r="U692" s="30">
        <v>1</v>
      </c>
      <c r="V692" s="30">
        <f>STOCK!O1084</f>
        <v>0</v>
      </c>
      <c r="X692" s="30">
        <v>0</v>
      </c>
      <c r="Y692" s="30">
        <f t="shared" si="12"/>
        <v>0</v>
      </c>
      <c r="AG692" s="30">
        <f>STOCK!A1084</f>
        <v>0</v>
      </c>
      <c r="AI692" s="30">
        <v>0</v>
      </c>
    </row>
    <row r="693" spans="1:35" x14ac:dyDescent="0.15">
      <c r="A693" s="30">
        <f>STOCK!C1085</f>
        <v>0</v>
      </c>
      <c r="B693" s="30">
        <f>STOCK!D1085</f>
        <v>0</v>
      </c>
      <c r="C693" s="30">
        <f>STOCK!E1085</f>
        <v>0</v>
      </c>
      <c r="D693" s="30">
        <f>STOCK!F1085</f>
        <v>0</v>
      </c>
      <c r="E693" s="30">
        <f>STOCK!G1085</f>
        <v>0</v>
      </c>
      <c r="F693" s="30" t="e">
        <f>STOCK!#REF!</f>
        <v>#REF!</v>
      </c>
      <c r="G693" s="30">
        <f>STOCK!H1085</f>
        <v>0</v>
      </c>
      <c r="H693" s="30" t="e">
        <f>STOCK!#REF!</f>
        <v>#REF!</v>
      </c>
      <c r="I693" s="30">
        <f>STOCK!I1085</f>
        <v>0</v>
      </c>
      <c r="J693" s="30">
        <f>STOCK!J1085</f>
        <v>0</v>
      </c>
      <c r="K693" s="30" t="e">
        <f>STOCK!#REF!</f>
        <v>#REF!</v>
      </c>
      <c r="L693" s="30">
        <f>STOCK!K1085</f>
        <v>0</v>
      </c>
      <c r="U693" s="30">
        <v>1</v>
      </c>
      <c r="V693" s="30">
        <f>STOCK!O1085</f>
        <v>0</v>
      </c>
      <c r="X693" s="30">
        <v>0</v>
      </c>
      <c r="Y693" s="30">
        <f t="shared" si="12"/>
        <v>0</v>
      </c>
      <c r="AG693" s="30">
        <f>STOCK!A1085</f>
        <v>0</v>
      </c>
      <c r="AI693" s="30">
        <v>0</v>
      </c>
    </row>
    <row r="694" spans="1:35" x14ac:dyDescent="0.15">
      <c r="A694" s="30">
        <f>STOCK!C1086</f>
        <v>0</v>
      </c>
      <c r="B694" s="30">
        <f>STOCK!D1086</f>
        <v>0</v>
      </c>
      <c r="C694" s="30">
        <f>STOCK!E1086</f>
        <v>0</v>
      </c>
      <c r="D694" s="30">
        <f>STOCK!F1086</f>
        <v>0</v>
      </c>
      <c r="E694" s="30">
        <f>STOCK!G1086</f>
        <v>0</v>
      </c>
      <c r="F694" s="30" t="e">
        <f>STOCK!#REF!</f>
        <v>#REF!</v>
      </c>
      <c r="G694" s="30">
        <f>STOCK!H1086</f>
        <v>0</v>
      </c>
      <c r="H694" s="30" t="e">
        <f>STOCK!#REF!</f>
        <v>#REF!</v>
      </c>
      <c r="I694" s="30">
        <f>STOCK!I1086</f>
        <v>0</v>
      </c>
      <c r="J694" s="30">
        <f>STOCK!J1086</f>
        <v>0</v>
      </c>
      <c r="K694" s="30" t="e">
        <f>STOCK!#REF!</f>
        <v>#REF!</v>
      </c>
      <c r="L694" s="30">
        <f>STOCK!K1086</f>
        <v>0</v>
      </c>
      <c r="U694" s="30">
        <v>1</v>
      </c>
      <c r="V694" s="30">
        <f>STOCK!O1086</f>
        <v>0</v>
      </c>
      <c r="X694" s="30">
        <v>0</v>
      </c>
      <c r="Y694" s="30">
        <f t="shared" si="12"/>
        <v>0</v>
      </c>
      <c r="AG694" s="30">
        <f>STOCK!A1086</f>
        <v>0</v>
      </c>
      <c r="AI694" s="30">
        <v>0</v>
      </c>
    </row>
    <row r="695" spans="1:35" x14ac:dyDescent="0.15">
      <c r="A695" s="30">
        <f>STOCK!C1087</f>
        <v>0</v>
      </c>
      <c r="B695" s="30">
        <f>STOCK!D1087</f>
        <v>0</v>
      </c>
      <c r="C695" s="30">
        <f>STOCK!E1087</f>
        <v>0</v>
      </c>
      <c r="D695" s="30">
        <f>STOCK!F1087</f>
        <v>0</v>
      </c>
      <c r="E695" s="30">
        <f>STOCK!G1087</f>
        <v>0</v>
      </c>
      <c r="F695" s="30" t="e">
        <f>STOCK!#REF!</f>
        <v>#REF!</v>
      </c>
      <c r="G695" s="30">
        <f>STOCK!H1087</f>
        <v>0</v>
      </c>
      <c r="H695" s="30" t="e">
        <f>STOCK!#REF!</f>
        <v>#REF!</v>
      </c>
      <c r="I695" s="30">
        <f>STOCK!I1087</f>
        <v>0</v>
      </c>
      <c r="J695" s="30">
        <f>STOCK!J1087</f>
        <v>0</v>
      </c>
      <c r="K695" s="30" t="e">
        <f>STOCK!#REF!</f>
        <v>#REF!</v>
      </c>
      <c r="L695" s="30">
        <f>STOCK!K1087</f>
        <v>0</v>
      </c>
      <c r="U695" s="30">
        <v>1</v>
      </c>
      <c r="V695" s="30">
        <f>STOCK!O1087</f>
        <v>0</v>
      </c>
      <c r="X695" s="30">
        <v>0</v>
      </c>
      <c r="Y695" s="30">
        <f t="shared" si="12"/>
        <v>0</v>
      </c>
      <c r="AG695" s="30">
        <f>STOCK!A1087</f>
        <v>0</v>
      </c>
      <c r="AI695" s="30">
        <v>0</v>
      </c>
    </row>
    <row r="696" spans="1:35" x14ac:dyDescent="0.15">
      <c r="A696" s="30">
        <f>STOCK!C1088</f>
        <v>0</v>
      </c>
      <c r="B696" s="30">
        <f>STOCK!D1088</f>
        <v>0</v>
      </c>
      <c r="C696" s="30">
        <f>STOCK!E1088</f>
        <v>0</v>
      </c>
      <c r="D696" s="30">
        <f>STOCK!F1088</f>
        <v>0</v>
      </c>
      <c r="E696" s="30">
        <f>STOCK!G1088</f>
        <v>0</v>
      </c>
      <c r="F696" s="30" t="e">
        <f>STOCK!#REF!</f>
        <v>#REF!</v>
      </c>
      <c r="G696" s="30">
        <f>STOCK!H1088</f>
        <v>0</v>
      </c>
      <c r="H696" s="30" t="e">
        <f>STOCK!#REF!</f>
        <v>#REF!</v>
      </c>
      <c r="I696" s="30">
        <f>STOCK!I1088</f>
        <v>0</v>
      </c>
      <c r="J696" s="30">
        <f>STOCK!J1088</f>
        <v>0</v>
      </c>
      <c r="K696" s="30" t="e">
        <f>STOCK!#REF!</f>
        <v>#REF!</v>
      </c>
      <c r="L696" s="30">
        <f>STOCK!K1088</f>
        <v>0</v>
      </c>
      <c r="U696" s="30">
        <v>1</v>
      </c>
      <c r="V696" s="30">
        <f>STOCK!O1088</f>
        <v>0</v>
      </c>
      <c r="X696" s="30">
        <v>0</v>
      </c>
      <c r="Y696" s="30">
        <f t="shared" si="12"/>
        <v>0</v>
      </c>
      <c r="AG696" s="30">
        <f>STOCK!A1088</f>
        <v>0</v>
      </c>
      <c r="AI696" s="30">
        <v>0</v>
      </c>
    </row>
    <row r="697" spans="1:35" x14ac:dyDescent="0.15">
      <c r="A697" s="30">
        <f>STOCK!C1089</f>
        <v>0</v>
      </c>
      <c r="B697" s="30">
        <f>STOCK!D1089</f>
        <v>0</v>
      </c>
      <c r="C697" s="30">
        <f>STOCK!E1089</f>
        <v>0</v>
      </c>
      <c r="D697" s="30">
        <f>STOCK!F1089</f>
        <v>0</v>
      </c>
      <c r="E697" s="30">
        <f>STOCK!G1089</f>
        <v>0</v>
      </c>
      <c r="F697" s="30" t="e">
        <f>STOCK!#REF!</f>
        <v>#REF!</v>
      </c>
      <c r="G697" s="30">
        <f>STOCK!H1089</f>
        <v>0</v>
      </c>
      <c r="H697" s="30" t="e">
        <f>STOCK!#REF!</f>
        <v>#REF!</v>
      </c>
      <c r="I697" s="30">
        <f>STOCK!I1089</f>
        <v>0</v>
      </c>
      <c r="J697" s="30">
        <f>STOCK!J1089</f>
        <v>0</v>
      </c>
      <c r="K697" s="30" t="e">
        <f>STOCK!#REF!</f>
        <v>#REF!</v>
      </c>
      <c r="L697" s="30">
        <f>STOCK!K1089</f>
        <v>0</v>
      </c>
      <c r="U697" s="30">
        <v>1</v>
      </c>
      <c r="V697" s="30">
        <f>STOCK!O1089</f>
        <v>0</v>
      </c>
      <c r="X697" s="30">
        <v>0</v>
      </c>
      <c r="Y697" s="30">
        <f t="shared" si="12"/>
        <v>0</v>
      </c>
      <c r="AG697" s="30">
        <f>STOCK!A1089</f>
        <v>0</v>
      </c>
      <c r="AI697" s="30">
        <v>0</v>
      </c>
    </row>
    <row r="698" spans="1:35" x14ac:dyDescent="0.15">
      <c r="A698" s="30">
        <f>STOCK!C1090</f>
        <v>0</v>
      </c>
      <c r="B698" s="30">
        <f>STOCK!D1090</f>
        <v>0</v>
      </c>
      <c r="C698" s="30">
        <f>STOCK!E1090</f>
        <v>0</v>
      </c>
      <c r="D698" s="30">
        <f>STOCK!F1090</f>
        <v>0</v>
      </c>
      <c r="E698" s="30">
        <f>STOCK!G1090</f>
        <v>0</v>
      </c>
      <c r="F698" s="30" t="e">
        <f>STOCK!#REF!</f>
        <v>#REF!</v>
      </c>
      <c r="G698" s="30">
        <f>STOCK!H1090</f>
        <v>0</v>
      </c>
      <c r="H698" s="30" t="e">
        <f>STOCK!#REF!</f>
        <v>#REF!</v>
      </c>
      <c r="I698" s="30">
        <f>STOCK!I1090</f>
        <v>0</v>
      </c>
      <c r="J698" s="30">
        <f>STOCK!J1090</f>
        <v>0</v>
      </c>
      <c r="K698" s="30" t="e">
        <f>STOCK!#REF!</f>
        <v>#REF!</v>
      </c>
      <c r="L698" s="30">
        <f>STOCK!K1090</f>
        <v>0</v>
      </c>
      <c r="U698" s="30">
        <v>1</v>
      </c>
      <c r="V698" s="30">
        <f>STOCK!O1090</f>
        <v>0</v>
      </c>
      <c r="X698" s="30">
        <v>0</v>
      </c>
      <c r="Y698" s="30">
        <f t="shared" si="12"/>
        <v>0</v>
      </c>
      <c r="AG698" s="30">
        <f>STOCK!A1090</f>
        <v>0</v>
      </c>
      <c r="AI698" s="30">
        <v>0</v>
      </c>
    </row>
    <row r="699" spans="1:35" x14ac:dyDescent="0.15">
      <c r="A699" s="30">
        <f>STOCK!C1091</f>
        <v>0</v>
      </c>
      <c r="B699" s="30">
        <f>STOCK!D1091</f>
        <v>0</v>
      </c>
      <c r="C699" s="30">
        <f>STOCK!E1091</f>
        <v>0</v>
      </c>
      <c r="D699" s="30">
        <f>STOCK!F1091</f>
        <v>0</v>
      </c>
      <c r="E699" s="30">
        <f>STOCK!G1091</f>
        <v>0</v>
      </c>
      <c r="F699" s="30" t="e">
        <f>STOCK!#REF!</f>
        <v>#REF!</v>
      </c>
      <c r="G699" s="30">
        <f>STOCK!H1091</f>
        <v>0</v>
      </c>
      <c r="H699" s="30" t="e">
        <f>STOCK!#REF!</f>
        <v>#REF!</v>
      </c>
      <c r="I699" s="30">
        <f>STOCK!I1091</f>
        <v>0</v>
      </c>
      <c r="J699" s="30">
        <f>STOCK!J1091</f>
        <v>0</v>
      </c>
      <c r="K699" s="30" t="e">
        <f>STOCK!#REF!</f>
        <v>#REF!</v>
      </c>
      <c r="L699" s="30">
        <f>STOCK!K1091</f>
        <v>0</v>
      </c>
      <c r="U699" s="30">
        <v>1</v>
      </c>
      <c r="V699" s="30">
        <f>STOCK!O1091</f>
        <v>0</v>
      </c>
      <c r="X699" s="30">
        <v>0</v>
      </c>
      <c r="Y699" s="30">
        <f t="shared" si="12"/>
        <v>0</v>
      </c>
      <c r="AG699" s="30">
        <f>STOCK!A1091</f>
        <v>0</v>
      </c>
      <c r="AI699" s="30">
        <v>0</v>
      </c>
    </row>
    <row r="700" spans="1:35" x14ac:dyDescent="0.15">
      <c r="A700" s="30">
        <f>STOCK!C1092</f>
        <v>0</v>
      </c>
      <c r="B700" s="30">
        <f>STOCK!D1092</f>
        <v>0</v>
      </c>
      <c r="C700" s="30">
        <f>STOCK!E1092</f>
        <v>0</v>
      </c>
      <c r="D700" s="30">
        <f>STOCK!F1092</f>
        <v>0</v>
      </c>
      <c r="E700" s="30">
        <f>STOCK!G1092</f>
        <v>0</v>
      </c>
      <c r="F700" s="30" t="e">
        <f>STOCK!#REF!</f>
        <v>#REF!</v>
      </c>
      <c r="G700" s="30">
        <f>STOCK!H1092</f>
        <v>0</v>
      </c>
      <c r="H700" s="30" t="e">
        <f>STOCK!#REF!</f>
        <v>#REF!</v>
      </c>
      <c r="I700" s="30">
        <f>STOCK!I1092</f>
        <v>0</v>
      </c>
      <c r="J700" s="30">
        <f>STOCK!J1092</f>
        <v>0</v>
      </c>
      <c r="K700" s="30" t="e">
        <f>STOCK!#REF!</f>
        <v>#REF!</v>
      </c>
      <c r="L700" s="30">
        <f>STOCK!K1092</f>
        <v>0</v>
      </c>
      <c r="U700" s="30">
        <v>1</v>
      </c>
      <c r="V700" s="30">
        <f>STOCK!O1092</f>
        <v>0</v>
      </c>
      <c r="X700" s="30">
        <v>0</v>
      </c>
      <c r="Y700" s="30">
        <f t="shared" si="12"/>
        <v>0</v>
      </c>
      <c r="AG700" s="30">
        <f>STOCK!A1092</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81"/>
      <c r="I2" s="181"/>
    </row>
    <row r="3" spans="1:9" s="57" customFormat="1" ht="28" x14ac:dyDescent="0.15">
      <c r="A3" s="56" t="s">
        <v>1054</v>
      </c>
      <c r="B3" s="56" t="s">
        <v>1056</v>
      </c>
      <c r="C3" s="62" t="s">
        <v>1022</v>
      </c>
      <c r="D3" s="59" t="s">
        <v>695</v>
      </c>
      <c r="E3" s="59">
        <v>1</v>
      </c>
      <c r="F3" s="59" t="s">
        <v>933</v>
      </c>
      <c r="G3" s="60" t="s">
        <v>934</v>
      </c>
      <c r="H3" s="181"/>
      <c r="I3" s="181"/>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2024-02-06T05:48:00Z</dcterms:modified>
</cp:coreProperties>
</file>